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kit\OneDrive\デスクトップ\urbangarage\"/>
    </mc:Choice>
  </mc:AlternateContent>
  <xr:revisionPtr revIDLastSave="0" documentId="13_ncr:1_{40EED5D5-EE4C-46D3-83CD-842EF66264FE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記入例" sheetId="106" state="hidden" r:id="rId1"/>
    <sheet name="ひな形" sheetId="107" r:id="rId2"/>
    <sheet name="ドロップダウンリスト" sheetId="98" r:id="rId3"/>
  </sheets>
  <definedNames>
    <definedName name="_xlnm.Print_Area" localSheetId="1">ひな形!$A$1:$J$43</definedName>
    <definedName name="_xlnm.Print_Area" localSheetId="0">記入例!$A$1:$L$47</definedName>
    <definedName name="休日出勤">ドロップダウンリスト!$B$3:$B$4</definedName>
    <definedName name="備考">ドロップダウンリスト!$D$3:$D$7</definedName>
  </definedNames>
  <calcPr calcId="191029"/>
</workbook>
</file>

<file path=xl/calcChain.xml><?xml version="1.0" encoding="utf-8"?>
<calcChain xmlns="http://schemas.openxmlformats.org/spreadsheetml/2006/main">
  <c r="H17" i="107" l="1"/>
  <c r="E17" i="107"/>
  <c r="I17" i="107" s="1"/>
  <c r="E38" i="107"/>
  <c r="H38" i="107"/>
  <c r="I38" i="107"/>
  <c r="F38" i="107" s="1"/>
  <c r="H37" i="107"/>
  <c r="E37" i="107"/>
  <c r="I37" i="107" s="1"/>
  <c r="H36" i="107"/>
  <c r="E36" i="107"/>
  <c r="I36" i="107" s="1"/>
  <c r="H35" i="107"/>
  <c r="E35" i="107"/>
  <c r="I35" i="107" s="1"/>
  <c r="H34" i="107"/>
  <c r="E34" i="107"/>
  <c r="I34" i="107" s="1"/>
  <c r="H33" i="107"/>
  <c r="E33" i="107"/>
  <c r="I33" i="107" s="1"/>
  <c r="H32" i="107"/>
  <c r="E32" i="107"/>
  <c r="I32" i="107" s="1"/>
  <c r="H31" i="107"/>
  <c r="E31" i="107"/>
  <c r="I31" i="107" s="1"/>
  <c r="I30" i="107"/>
  <c r="H30" i="107"/>
  <c r="E30" i="107"/>
  <c r="H29" i="107"/>
  <c r="E29" i="107"/>
  <c r="I29" i="107" s="1"/>
  <c r="H28" i="107"/>
  <c r="E28" i="107"/>
  <c r="I28" i="107" s="1"/>
  <c r="I27" i="107"/>
  <c r="H27" i="107"/>
  <c r="E27" i="107"/>
  <c r="H26" i="107"/>
  <c r="E26" i="107"/>
  <c r="I26" i="107" s="1"/>
  <c r="H25" i="107"/>
  <c r="E25" i="107"/>
  <c r="I25" i="107" s="1"/>
  <c r="H24" i="107"/>
  <c r="E24" i="107"/>
  <c r="I24" i="107" s="1"/>
  <c r="H23" i="107"/>
  <c r="E23" i="107"/>
  <c r="I23" i="107" s="1"/>
  <c r="H22" i="107"/>
  <c r="E22" i="107"/>
  <c r="I22" i="107" s="1"/>
  <c r="I21" i="107"/>
  <c r="H21" i="107"/>
  <c r="E21" i="107"/>
  <c r="H20" i="107"/>
  <c r="E20" i="107"/>
  <c r="I20" i="107" s="1"/>
  <c r="I19" i="107"/>
  <c r="H19" i="107"/>
  <c r="E19" i="107"/>
  <c r="H18" i="107"/>
  <c r="E18" i="107"/>
  <c r="I18" i="107" s="1"/>
  <c r="H16" i="107"/>
  <c r="E16" i="107"/>
  <c r="I16" i="107" s="1"/>
  <c r="H15" i="107"/>
  <c r="E15" i="107"/>
  <c r="I15" i="107" s="1"/>
  <c r="H14" i="107"/>
  <c r="E14" i="107"/>
  <c r="I14" i="107" s="1"/>
  <c r="F14" i="107" s="1"/>
  <c r="H13" i="107"/>
  <c r="E13" i="107"/>
  <c r="I13" i="107" s="1"/>
  <c r="I12" i="107"/>
  <c r="F12" i="107" s="1"/>
  <c r="G12" i="107" s="1"/>
  <c r="H12" i="107"/>
  <c r="E12" i="107"/>
  <c r="H11" i="107"/>
  <c r="E11" i="107"/>
  <c r="I11" i="107" s="1"/>
  <c r="F11" i="107" s="1"/>
  <c r="G11" i="107" s="1"/>
  <c r="H10" i="107"/>
  <c r="E10" i="107"/>
  <c r="I10" i="107" s="1"/>
  <c r="H9" i="107"/>
  <c r="E9" i="107"/>
  <c r="I9" i="107" s="1"/>
  <c r="H8" i="107"/>
  <c r="E8" i="107"/>
  <c r="I8" i="107" s="1"/>
  <c r="F17" i="107" l="1"/>
  <c r="G17" i="107" s="1"/>
  <c r="F22" i="107"/>
  <c r="G22" i="107" s="1"/>
  <c r="G30" i="107"/>
  <c r="F27" i="107"/>
  <c r="G27" i="107" s="1"/>
  <c r="F19" i="107"/>
  <c r="G19" i="107" s="1"/>
  <c r="F30" i="107"/>
  <c r="G38" i="107"/>
  <c r="F26" i="107"/>
  <c r="G26" i="107" s="1"/>
  <c r="F18" i="107"/>
  <c r="G18" i="107" s="1"/>
  <c r="F31" i="107"/>
  <c r="G31" i="107" s="1"/>
  <c r="F35" i="107"/>
  <c r="G35" i="107" s="1"/>
  <c r="F23" i="107"/>
  <c r="G23" i="107" s="1"/>
  <c r="F34" i="107"/>
  <c r="G34" i="107" s="1"/>
  <c r="F10" i="107"/>
  <c r="G10" i="107" s="1"/>
  <c r="F15" i="107"/>
  <c r="G15" i="107" s="1"/>
  <c r="F24" i="107"/>
  <c r="G24" i="107" s="1"/>
  <c r="F32" i="107"/>
  <c r="G32" i="107" s="1"/>
  <c r="F16" i="107"/>
  <c r="G16" i="107" s="1"/>
  <c r="F33" i="107"/>
  <c r="G33" i="107" s="1"/>
  <c r="F25" i="107"/>
  <c r="G25" i="107" s="1"/>
  <c r="F37" i="107"/>
  <c r="G37" i="107" s="1"/>
  <c r="F13" i="107"/>
  <c r="G13" i="107" s="1"/>
  <c r="G14" i="107"/>
  <c r="F21" i="107"/>
  <c r="G21" i="107" s="1"/>
  <c r="F29" i="107"/>
  <c r="G29" i="107" s="1"/>
  <c r="F20" i="107"/>
  <c r="G20" i="107" s="1"/>
  <c r="F28" i="107"/>
  <c r="G28" i="107" s="1"/>
  <c r="F36" i="107"/>
  <c r="G36" i="107" s="1"/>
  <c r="F8" i="107"/>
  <c r="G8" i="107" s="1"/>
  <c r="F9" i="107"/>
  <c r="G9" i="107" s="1"/>
  <c r="A4" i="107"/>
  <c r="G4" i="107" s="1"/>
  <c r="A8" i="107"/>
  <c r="B8" i="107" s="1"/>
  <c r="A9" i="107" l="1"/>
  <c r="A10" i="107" s="1"/>
  <c r="I43" i="107"/>
  <c r="C43" i="107"/>
  <c r="B43" i="107"/>
  <c r="B10" i="107" l="1"/>
  <c r="A11" i="107"/>
  <c r="B9" i="107"/>
  <c r="A43" i="107"/>
  <c r="F45" i="106"/>
  <c r="F44" i="106"/>
  <c r="F43" i="106"/>
  <c r="C43" i="106"/>
  <c r="I39" i="106"/>
  <c r="G39" i="106" s="1"/>
  <c r="H39" i="106"/>
  <c r="F39" i="106"/>
  <c r="I38" i="106"/>
  <c r="G38" i="106" s="1"/>
  <c r="H38" i="106"/>
  <c r="F38" i="106"/>
  <c r="I37" i="106"/>
  <c r="G37" i="106" s="1"/>
  <c r="H37" i="106"/>
  <c r="F37" i="106"/>
  <c r="I36" i="106"/>
  <c r="G36" i="106" s="1"/>
  <c r="H36" i="106"/>
  <c r="F36" i="106"/>
  <c r="I35" i="106"/>
  <c r="G35" i="106" s="1"/>
  <c r="H35" i="106"/>
  <c r="F35" i="106"/>
  <c r="I34" i="106"/>
  <c r="G34" i="106" s="1"/>
  <c r="H34" i="106"/>
  <c r="F34" i="106"/>
  <c r="I33" i="106"/>
  <c r="G33" i="106" s="1"/>
  <c r="H33" i="106"/>
  <c r="F33" i="106"/>
  <c r="I32" i="106"/>
  <c r="G32" i="106" s="1"/>
  <c r="H32" i="106"/>
  <c r="F32" i="106"/>
  <c r="I31" i="106"/>
  <c r="G31" i="106" s="1"/>
  <c r="H31" i="106"/>
  <c r="F31" i="106"/>
  <c r="I30" i="106"/>
  <c r="G30" i="106" s="1"/>
  <c r="H30" i="106"/>
  <c r="F30" i="106"/>
  <c r="I29" i="106"/>
  <c r="G29" i="106" s="1"/>
  <c r="H29" i="106"/>
  <c r="F29" i="106"/>
  <c r="I28" i="106"/>
  <c r="G28" i="106" s="1"/>
  <c r="H28" i="106"/>
  <c r="F28" i="106"/>
  <c r="I27" i="106"/>
  <c r="H27" i="106"/>
  <c r="G27" i="106"/>
  <c r="F27" i="106"/>
  <c r="I26" i="106"/>
  <c r="G26" i="106" s="1"/>
  <c r="H26" i="106"/>
  <c r="F26" i="106"/>
  <c r="I25" i="106"/>
  <c r="H25" i="106"/>
  <c r="G25" i="106"/>
  <c r="F25" i="106"/>
  <c r="I24" i="106"/>
  <c r="G24" i="106" s="1"/>
  <c r="H24" i="106"/>
  <c r="F24" i="106"/>
  <c r="I23" i="106"/>
  <c r="G23" i="106" s="1"/>
  <c r="H23" i="106"/>
  <c r="F23" i="106"/>
  <c r="I22" i="106"/>
  <c r="G22" i="106" s="1"/>
  <c r="H22" i="106"/>
  <c r="F22" i="106"/>
  <c r="I21" i="106"/>
  <c r="G21" i="106" s="1"/>
  <c r="H21" i="106"/>
  <c r="F21" i="106"/>
  <c r="I20" i="106"/>
  <c r="G20" i="106" s="1"/>
  <c r="H20" i="106"/>
  <c r="F20" i="106"/>
  <c r="I19" i="106"/>
  <c r="G19" i="106" s="1"/>
  <c r="H19" i="106"/>
  <c r="F19" i="106"/>
  <c r="I18" i="106"/>
  <c r="G18" i="106" s="1"/>
  <c r="H18" i="106"/>
  <c r="F18" i="106"/>
  <c r="I17" i="106"/>
  <c r="G17" i="106" s="1"/>
  <c r="H17" i="106"/>
  <c r="F17" i="106"/>
  <c r="I16" i="106"/>
  <c r="G16" i="106" s="1"/>
  <c r="H16" i="106"/>
  <c r="F16" i="106"/>
  <c r="I15" i="106"/>
  <c r="G15" i="106" s="1"/>
  <c r="H15" i="106"/>
  <c r="F15" i="106"/>
  <c r="I14" i="106"/>
  <c r="G14" i="106" s="1"/>
  <c r="H14" i="106"/>
  <c r="F14" i="106"/>
  <c r="I13" i="106"/>
  <c r="G13" i="106" s="1"/>
  <c r="H13" i="106"/>
  <c r="F13" i="106"/>
  <c r="I12" i="106"/>
  <c r="G12" i="106" s="1"/>
  <c r="H12" i="106"/>
  <c r="F12" i="106"/>
  <c r="I11" i="106"/>
  <c r="G11" i="106" s="1"/>
  <c r="H11" i="106"/>
  <c r="F11" i="106"/>
  <c r="I10" i="106"/>
  <c r="G10" i="106" s="1"/>
  <c r="H10" i="106"/>
  <c r="F10" i="106"/>
  <c r="I9" i="106"/>
  <c r="H9" i="106"/>
  <c r="G9" i="106"/>
  <c r="F9" i="106"/>
  <c r="A9" i="106"/>
  <c r="B9" i="106" s="1"/>
  <c r="A5" i="106"/>
  <c r="G5" i="106" s="1"/>
  <c r="B11" i="107" l="1"/>
  <c r="A12" i="107"/>
  <c r="F39" i="107"/>
  <c r="F40" i="107" s="1"/>
  <c r="I40" i="106"/>
  <c r="I41" i="106" s="1"/>
  <c r="A10" i="106"/>
  <c r="B10" i="106" s="1"/>
  <c r="H40" i="106"/>
  <c r="H41" i="106" s="1"/>
  <c r="F40" i="106"/>
  <c r="F41" i="106" s="1"/>
  <c r="G39" i="107"/>
  <c r="G40" i="107" s="1"/>
  <c r="H39" i="107"/>
  <c r="H40" i="107" s="1"/>
  <c r="H43" i="107" s="1"/>
  <c r="I39" i="107"/>
  <c r="I40" i="107" s="1"/>
  <c r="D43" i="107" s="1"/>
  <c r="G40" i="106"/>
  <c r="G41" i="106" s="1"/>
  <c r="A11" i="106"/>
  <c r="B12" i="107" l="1"/>
  <c r="A13" i="107"/>
  <c r="E43" i="107"/>
  <c r="B11" i="106"/>
  <c r="A12" i="106"/>
  <c r="A14" i="107" l="1"/>
  <c r="B13" i="107"/>
  <c r="B12" i="106"/>
  <c r="A13" i="106"/>
  <c r="B14" i="107" l="1"/>
  <c r="A15" i="107"/>
  <c r="B13" i="106"/>
  <c r="A14" i="106"/>
  <c r="B15" i="107" l="1"/>
  <c r="A16" i="107"/>
  <c r="A17" i="107" s="1"/>
  <c r="B17" i="107" s="1"/>
  <c r="A15" i="106"/>
  <c r="B14" i="106"/>
  <c r="B16" i="107" l="1"/>
  <c r="B15" i="106"/>
  <c r="A16" i="106"/>
  <c r="A18" i="107" l="1"/>
  <c r="A17" i="106"/>
  <c r="B16" i="106"/>
  <c r="A19" i="107" l="1"/>
  <c r="B18" i="107"/>
  <c r="B17" i="106"/>
  <c r="A18" i="106"/>
  <c r="B19" i="107" l="1"/>
  <c r="A20" i="107"/>
  <c r="B18" i="106"/>
  <c r="A19" i="106"/>
  <c r="B20" i="107" l="1"/>
  <c r="A21" i="107"/>
  <c r="B19" i="106"/>
  <c r="A20" i="106"/>
  <c r="A22" i="107" l="1"/>
  <c r="B21" i="107"/>
  <c r="B20" i="106"/>
  <c r="A21" i="106"/>
  <c r="B22" i="107" l="1"/>
  <c r="A23" i="107"/>
  <c r="B21" i="106"/>
  <c r="A22" i="106"/>
  <c r="B23" i="107" l="1"/>
  <c r="A24" i="107"/>
  <c r="A23" i="106"/>
  <c r="B22" i="106"/>
  <c r="B24" i="107" l="1"/>
  <c r="A25" i="107"/>
  <c r="B23" i="106"/>
  <c r="A24" i="106"/>
  <c r="A26" i="107" l="1"/>
  <c r="B25" i="107"/>
  <c r="A25" i="106"/>
  <c r="B24" i="106"/>
  <c r="B26" i="107" l="1"/>
  <c r="A27" i="107"/>
  <c r="B25" i="106"/>
  <c r="A26" i="106"/>
  <c r="A28" i="107" l="1"/>
  <c r="B27" i="107"/>
  <c r="A27" i="106"/>
  <c r="B26" i="106"/>
  <c r="B28" i="107" l="1"/>
  <c r="A29" i="107"/>
  <c r="B27" i="106"/>
  <c r="A28" i="106"/>
  <c r="B29" i="107" l="1"/>
  <c r="A30" i="107"/>
  <c r="A29" i="106"/>
  <c r="B28" i="106"/>
  <c r="A31" i="107" l="1"/>
  <c r="B30" i="107"/>
  <c r="B29" i="106"/>
  <c r="A30" i="106"/>
  <c r="B31" i="107" l="1"/>
  <c r="A32" i="107"/>
  <c r="A31" i="106"/>
  <c r="B30" i="106"/>
  <c r="A33" i="107" l="1"/>
  <c r="B32" i="107"/>
  <c r="B31" i="106"/>
  <c r="A32" i="106"/>
  <c r="B33" i="107" l="1"/>
  <c r="A34" i="107"/>
  <c r="A33" i="106"/>
  <c r="B32" i="106"/>
  <c r="B34" i="107" l="1"/>
  <c r="A35" i="107"/>
  <c r="B33" i="106"/>
  <c r="A34" i="106"/>
  <c r="B35" i="107" l="1"/>
  <c r="A36" i="107"/>
  <c r="A35" i="106"/>
  <c r="B34" i="106"/>
  <c r="A37" i="107" l="1"/>
  <c r="B36" i="107"/>
  <c r="B35" i="106"/>
  <c r="A36" i="106"/>
  <c r="B37" i="107" l="1"/>
  <c r="A37" i="106"/>
  <c r="B36" i="106"/>
  <c r="B37" i="106" l="1"/>
  <c r="A38" i="106"/>
  <c r="A39" i="106" l="1"/>
  <c r="B39" i="106" s="1"/>
  <c r="B38" i="106"/>
</calcChain>
</file>

<file path=xl/sharedStrings.xml><?xml version="1.0" encoding="utf-8"?>
<sst xmlns="http://schemas.openxmlformats.org/spreadsheetml/2006/main" count="57" uniqueCount="41">
  <si>
    <t>合計（10進法）</t>
    <rPh sb="0" eb="2">
      <t>ゴウケイ</t>
    </rPh>
    <rPh sb="5" eb="7">
      <t>シンホウ</t>
    </rPh>
    <phoneticPr fontId="3"/>
  </si>
  <si>
    <t>合計</t>
    <rPh sb="0" eb="2">
      <t>ゴウケイ</t>
    </rPh>
    <phoneticPr fontId="3"/>
  </si>
  <si>
    <t>~</t>
    <phoneticPr fontId="3"/>
  </si>
  <si>
    <t>部署</t>
    <rPh sb="0" eb="2">
      <t>ブショ</t>
    </rPh>
    <phoneticPr fontId="3"/>
  </si>
  <si>
    <t>氏　名</t>
    <rPh sb="0" eb="1">
      <t>シ</t>
    </rPh>
    <rPh sb="2" eb="3">
      <t>メイ</t>
    </rPh>
    <phoneticPr fontId="3"/>
  </si>
  <si>
    <t>日付</t>
    <rPh sb="0" eb="2">
      <t>ヒヅケ</t>
    </rPh>
    <phoneticPr fontId="3"/>
  </si>
  <si>
    <t>曜日</t>
    <rPh sb="0" eb="2">
      <t>ヨウビ</t>
    </rPh>
    <phoneticPr fontId="3"/>
  </si>
  <si>
    <t>出勤</t>
    <rPh sb="0" eb="2">
      <t>シュッキン</t>
    </rPh>
    <phoneticPr fontId="3"/>
  </si>
  <si>
    <t>退勤</t>
    <rPh sb="0" eb="2">
      <t>タイキン</t>
    </rPh>
    <phoneticPr fontId="3"/>
  </si>
  <si>
    <t>休憩</t>
    <rPh sb="0" eb="2">
      <t>キュウケイ</t>
    </rPh>
    <phoneticPr fontId="3"/>
  </si>
  <si>
    <t>所定</t>
    <rPh sb="0" eb="2">
      <t>ショテイ</t>
    </rPh>
    <phoneticPr fontId="3"/>
  </si>
  <si>
    <t>残業</t>
    <rPh sb="0" eb="2">
      <t>ザンギョウ</t>
    </rPh>
    <phoneticPr fontId="3"/>
  </si>
  <si>
    <t>深夜</t>
    <rPh sb="0" eb="2">
      <t>シンヤ</t>
    </rPh>
    <phoneticPr fontId="3"/>
  </si>
  <si>
    <t>実動</t>
    <rPh sb="0" eb="1">
      <t>ジツ</t>
    </rPh>
    <rPh sb="1" eb="2">
      <t>ドウ</t>
    </rPh>
    <phoneticPr fontId="3"/>
  </si>
  <si>
    <t>出勤日数</t>
    <rPh sb="0" eb="2">
      <t>シュッキン</t>
    </rPh>
    <rPh sb="2" eb="4">
      <t>ニッスウ</t>
    </rPh>
    <phoneticPr fontId="3"/>
  </si>
  <si>
    <t>休日出勤</t>
    <rPh sb="0" eb="2">
      <t>キュウジツ</t>
    </rPh>
    <rPh sb="2" eb="4">
      <t>シュッキン</t>
    </rPh>
    <phoneticPr fontId="1"/>
  </si>
  <si>
    <t>日曜出勤</t>
    <rPh sb="0" eb="2">
      <t>ニチヨウ</t>
    </rPh>
    <rPh sb="2" eb="4">
      <t>シュッキン</t>
    </rPh>
    <phoneticPr fontId="1"/>
  </si>
  <si>
    <t>備考</t>
    <rPh sb="0" eb="2">
      <t>ビコウ</t>
    </rPh>
    <phoneticPr fontId="1"/>
  </si>
  <si>
    <t>有給</t>
    <rPh sb="0" eb="2">
      <t>ユウキュウ</t>
    </rPh>
    <phoneticPr fontId="1"/>
  </si>
  <si>
    <t>欠勤</t>
    <rPh sb="0" eb="2">
      <t>ケッキン</t>
    </rPh>
    <phoneticPr fontId="1"/>
  </si>
  <si>
    <t>遅早</t>
    <rPh sb="0" eb="1">
      <t>チ</t>
    </rPh>
    <rPh sb="1" eb="2">
      <t>ハヤ</t>
    </rPh>
    <phoneticPr fontId="1"/>
  </si>
  <si>
    <t>土祝出勤</t>
    <rPh sb="0" eb="1">
      <t>ド</t>
    </rPh>
    <rPh sb="1" eb="2">
      <t>シュク</t>
    </rPh>
    <rPh sb="2" eb="4">
      <t>シュッキン</t>
    </rPh>
    <phoneticPr fontId="1"/>
  </si>
  <si>
    <t>早退</t>
    <rPh sb="0" eb="2">
      <t>ソウタイ</t>
    </rPh>
    <phoneticPr fontId="1"/>
  </si>
  <si>
    <t>遅刻</t>
    <rPh sb="0" eb="2">
      <t>チコク</t>
    </rPh>
    <phoneticPr fontId="1"/>
  </si>
  <si>
    <t>欠勤</t>
    <rPh sb="0" eb="2">
      <t>ケッキン</t>
    </rPh>
    <phoneticPr fontId="1"/>
  </si>
  <si>
    <t>特記事項</t>
    <rPh sb="0" eb="4">
      <t>トッキジコウ</t>
    </rPh>
    <phoneticPr fontId="1"/>
  </si>
  <si>
    <t>出勤日数</t>
  </si>
  <si>
    <t>有給日数</t>
  </si>
  <si>
    <t>欠勤日数</t>
  </si>
  <si>
    <t>出勤時間</t>
  </si>
  <si>
    <t>残業時間</t>
  </si>
  <si>
    <t>休出日数</t>
  </si>
  <si>
    <t>休出時間</t>
  </si>
  <si>
    <t>深夜残業</t>
  </si>
  <si>
    <t>遅早回数</t>
  </si>
  <si>
    <t>遅早時間</t>
  </si>
  <si>
    <t>株式会社IMIX　出勤簿</t>
    <rPh sb="0" eb="4">
      <t>カブシキガイシャ</t>
    </rPh>
    <rPh sb="9" eb="11">
      <t>シュッキン</t>
    </rPh>
    <rPh sb="11" eb="12">
      <t>ボ</t>
    </rPh>
    <phoneticPr fontId="3"/>
  </si>
  <si>
    <t>祝日</t>
    <rPh sb="0" eb="2">
      <t>シュクジツ</t>
    </rPh>
    <phoneticPr fontId="1"/>
  </si>
  <si>
    <t>株式会社URBAN GARAGE　出勤簿</t>
    <rPh sb="0" eb="4">
      <t>カブシキガイシャ</t>
    </rPh>
    <rPh sb="17" eb="20">
      <t>シュッキンボ</t>
    </rPh>
    <phoneticPr fontId="3"/>
  </si>
  <si>
    <t>伊藤 勇貴</t>
    <rPh sb="0" eb="2">
      <t>イトウ</t>
    </rPh>
    <rPh sb="3" eb="5">
      <t>ユウキ</t>
    </rPh>
    <phoneticPr fontId="1"/>
  </si>
  <si>
    <t>情報システム部</t>
    <rPh sb="0" eb="2">
      <t>ジョウホウ</t>
    </rPh>
    <rPh sb="6" eb="7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</si>
</sst>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&quot;分&quot;"/>
    <numFmt numFmtId="177" formatCode="d"/>
    <numFmt numFmtId="178" formatCode="aaa"/>
    <numFmt numFmtId="179" formatCode="[h]:mm"/>
    <numFmt numFmtId="180" formatCode="0.0_);[Red]\(0.0\)"/>
    <numFmt numFmtId="181" formatCode="h:mm;;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b/>
      <sz val="11"/>
      <name val="ＭＳ Ｐゴシック"/>
      <family val="3"/>
      <charset val="128"/>
    </font>
    <font>
      <sz val="10"/>
      <color indexed="8"/>
      <name val="Meiryo UI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hair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thin">
        <color indexed="23"/>
      </right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/>
      <top/>
      <bottom style="hair">
        <color indexed="23"/>
      </bottom>
      <diagonal/>
    </border>
    <border>
      <left style="thin">
        <color indexed="23"/>
      </left>
      <right style="thin">
        <color indexed="23"/>
      </right>
      <top/>
      <bottom style="hair">
        <color indexed="23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thin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thin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/>
      <top style="double">
        <color indexed="23"/>
      </top>
      <bottom/>
      <diagonal/>
    </border>
    <border>
      <left style="thin">
        <color indexed="23"/>
      </left>
      <right style="hair">
        <color indexed="23"/>
      </right>
      <top style="double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n">
        <color indexed="23"/>
      </bottom>
      <diagonal/>
    </border>
    <border>
      <left style="hair">
        <color indexed="23"/>
      </left>
      <right style="thin">
        <color indexed="23"/>
      </right>
      <top style="thin">
        <color indexed="23"/>
      </top>
      <bottom style="hair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hair">
        <color indexed="23"/>
      </left>
      <right style="hair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23"/>
      </left>
      <right style="hair">
        <color indexed="23"/>
      </right>
      <top/>
      <bottom style="double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7" fillId="0" borderId="0"/>
    <xf numFmtId="0" fontId="7" fillId="0" borderId="0"/>
    <xf numFmtId="38" fontId="7" fillId="0" borderId="0" applyFont="0" applyFill="0" applyBorder="0" applyAlignment="0" applyProtection="0">
      <alignment vertical="center"/>
    </xf>
    <xf numFmtId="0" fontId="12" fillId="0" borderId="0"/>
  </cellStyleXfs>
  <cellXfs count="122">
    <xf numFmtId="0" fontId="0" fillId="0" borderId="0" xfId="0">
      <alignment vertical="center"/>
    </xf>
    <xf numFmtId="0" fontId="7" fillId="0" borderId="0" xfId="2"/>
    <xf numFmtId="0" fontId="5" fillId="0" borderId="0" xfId="2" applyFont="1"/>
    <xf numFmtId="0" fontId="5" fillId="0" borderId="0" xfId="1" applyFont="1"/>
    <xf numFmtId="0" fontId="5" fillId="0" borderId="0" xfId="1" applyFont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/>
    </xf>
    <xf numFmtId="0" fontId="10" fillId="2" borderId="10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 wrapText="1"/>
    </xf>
    <xf numFmtId="177" fontId="8" fillId="3" borderId="14" xfId="1" applyNumberFormat="1" applyFont="1" applyFill="1" applyBorder="1" applyAlignment="1">
      <alignment horizontal="center" vertical="center"/>
    </xf>
    <xf numFmtId="178" fontId="8" fillId="3" borderId="15" xfId="1" applyNumberFormat="1" applyFont="1" applyFill="1" applyBorder="1" applyAlignment="1">
      <alignment horizontal="center" vertical="center"/>
    </xf>
    <xf numFmtId="20" fontId="8" fillId="3" borderId="17" xfId="1" applyNumberFormat="1" applyFont="1" applyFill="1" applyBorder="1" applyAlignment="1">
      <alignment horizontal="center" vertical="center"/>
    </xf>
    <xf numFmtId="20" fontId="8" fillId="3" borderId="14" xfId="1" applyNumberFormat="1" applyFont="1" applyFill="1" applyBorder="1" applyAlignment="1">
      <alignment horizontal="center" vertical="center"/>
    </xf>
    <xf numFmtId="20" fontId="8" fillId="3" borderId="18" xfId="1" applyNumberFormat="1" applyFont="1" applyFill="1" applyBorder="1" applyAlignment="1">
      <alignment horizontal="center" vertical="center"/>
    </xf>
    <xf numFmtId="177" fontId="8" fillId="3" borderId="19" xfId="1" applyNumberFormat="1" applyFont="1" applyFill="1" applyBorder="1" applyAlignment="1">
      <alignment horizontal="center" vertical="center"/>
    </xf>
    <xf numFmtId="20" fontId="7" fillId="0" borderId="0" xfId="2" applyNumberFormat="1"/>
    <xf numFmtId="177" fontId="8" fillId="3" borderId="21" xfId="1" applyNumberFormat="1" applyFont="1" applyFill="1" applyBorder="1" applyAlignment="1">
      <alignment horizontal="center" vertical="center"/>
    </xf>
    <xf numFmtId="178" fontId="8" fillId="3" borderId="22" xfId="1" applyNumberFormat="1" applyFont="1" applyFill="1" applyBorder="1" applyAlignment="1">
      <alignment horizontal="center" vertical="center"/>
    </xf>
    <xf numFmtId="177" fontId="5" fillId="0" borderId="0" xfId="1" applyNumberFormat="1" applyFont="1" applyAlignment="1">
      <alignment horizontal="center" vertical="center"/>
    </xf>
    <xf numFmtId="178" fontId="5" fillId="0" borderId="0" xfId="1" applyNumberFormat="1" applyFont="1" applyAlignment="1">
      <alignment horizontal="center" vertical="center"/>
    </xf>
    <xf numFmtId="20" fontId="5" fillId="0" borderId="0" xfId="1" applyNumberFormat="1" applyFont="1" applyAlignment="1">
      <alignment horizontal="center" vertical="center"/>
    </xf>
    <xf numFmtId="20" fontId="5" fillId="0" borderId="9" xfId="1" applyNumberFormat="1" applyFont="1" applyBorder="1" applyAlignment="1">
      <alignment horizontal="center" vertical="center"/>
    </xf>
    <xf numFmtId="20" fontId="5" fillId="0" borderId="24" xfId="1" applyNumberFormat="1" applyFont="1" applyBorder="1" applyAlignment="1">
      <alignment horizontal="center" vertical="center"/>
    </xf>
    <xf numFmtId="179" fontId="8" fillId="3" borderId="25" xfId="1" applyNumberFormat="1" applyFont="1" applyFill="1" applyBorder="1" applyAlignment="1">
      <alignment horizontal="center" vertical="center"/>
    </xf>
    <xf numFmtId="179" fontId="5" fillId="0" borderId="26" xfId="1" applyNumberFormat="1" applyFont="1" applyBorder="1" applyAlignment="1">
      <alignment horizontal="center" vertical="center"/>
    </xf>
    <xf numFmtId="2" fontId="9" fillId="0" borderId="3" xfId="2" applyNumberFormat="1" applyFont="1" applyBorder="1" applyAlignment="1">
      <alignment horizontal="center" vertical="center"/>
    </xf>
    <xf numFmtId="20" fontId="8" fillId="4" borderId="16" xfId="1" applyNumberFormat="1" applyFont="1" applyFill="1" applyBorder="1" applyAlignment="1">
      <alignment horizontal="center" vertical="center"/>
    </xf>
    <xf numFmtId="20" fontId="8" fillId="4" borderId="17" xfId="1" applyNumberFormat="1" applyFont="1" applyFill="1" applyBorder="1" applyAlignment="1">
      <alignment horizontal="center" vertical="center"/>
    </xf>
    <xf numFmtId="20" fontId="8" fillId="4" borderId="20" xfId="1" applyNumberFormat="1" applyFont="1" applyFill="1" applyBorder="1" applyAlignment="1">
      <alignment horizontal="center" vertical="center"/>
    </xf>
    <xf numFmtId="20" fontId="8" fillId="4" borderId="23" xfId="1" applyNumberFormat="1" applyFont="1" applyFill="1" applyBorder="1" applyAlignment="1">
      <alignment horizontal="center" vertical="center"/>
    </xf>
    <xf numFmtId="20" fontId="8" fillId="4" borderId="21" xfId="1" applyNumberFormat="1" applyFont="1" applyFill="1" applyBorder="1" applyAlignment="1">
      <alignment horizontal="center" vertical="center"/>
    </xf>
    <xf numFmtId="20" fontId="8" fillId="4" borderId="28" xfId="1" applyNumberFormat="1" applyFont="1" applyFill="1" applyBorder="1" applyAlignment="1">
      <alignment horizontal="center" vertical="center"/>
    </xf>
    <xf numFmtId="0" fontId="8" fillId="4" borderId="29" xfId="1" applyFont="1" applyFill="1" applyBorder="1" applyAlignment="1">
      <alignment horizontal="center" vertical="center"/>
    </xf>
    <xf numFmtId="0" fontId="8" fillId="4" borderId="30" xfId="1" applyFont="1" applyFill="1" applyBorder="1" applyAlignment="1">
      <alignment horizontal="center" vertical="center"/>
    </xf>
    <xf numFmtId="0" fontId="5" fillId="0" borderId="0" xfId="2" applyFont="1" applyAlignment="1">
      <alignment horizontal="center"/>
    </xf>
    <xf numFmtId="2" fontId="9" fillId="0" borderId="0" xfId="2" applyNumberFormat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10" fillId="2" borderId="35" xfId="1" applyFont="1" applyFill="1" applyBorder="1" applyAlignment="1">
      <alignment horizontal="center" vertical="center" wrapText="1"/>
    </xf>
    <xf numFmtId="179" fontId="5" fillId="0" borderId="0" xfId="1" applyNumberFormat="1" applyFont="1" applyAlignment="1">
      <alignment horizontal="center" vertical="center"/>
    </xf>
    <xf numFmtId="0" fontId="11" fillId="0" borderId="31" xfId="2" applyFont="1" applyBorder="1"/>
    <xf numFmtId="0" fontId="7" fillId="0" borderId="2" xfId="2" applyBorder="1"/>
    <xf numFmtId="0" fontId="8" fillId="4" borderId="36" xfId="1" applyFont="1" applyFill="1" applyBorder="1" applyAlignment="1">
      <alignment horizontal="center" vertical="center"/>
    </xf>
    <xf numFmtId="20" fontId="8" fillId="4" borderId="37" xfId="1" applyNumberFormat="1" applyFont="1" applyFill="1" applyBorder="1" applyAlignment="1">
      <alignment horizontal="center" vertical="center"/>
    </xf>
    <xf numFmtId="0" fontId="5" fillId="0" borderId="40" xfId="1" applyFont="1" applyBorder="1" applyAlignment="1">
      <alignment horizontal="center"/>
    </xf>
    <xf numFmtId="0" fontId="10" fillId="2" borderId="41" xfId="1" applyFont="1" applyFill="1" applyBorder="1" applyAlignment="1">
      <alignment horizontal="center" vertical="center" wrapText="1"/>
    </xf>
    <xf numFmtId="179" fontId="8" fillId="3" borderId="16" xfId="1" applyNumberFormat="1" applyFont="1" applyFill="1" applyBorder="1" applyAlignment="1">
      <alignment horizontal="center" vertical="center"/>
    </xf>
    <xf numFmtId="179" fontId="8" fillId="3" borderId="42" xfId="1" applyNumberFormat="1" applyFont="1" applyFill="1" applyBorder="1" applyAlignment="1">
      <alignment horizontal="center" vertical="center"/>
    </xf>
    <xf numFmtId="56" fontId="7" fillId="0" borderId="0" xfId="2" applyNumberFormat="1"/>
    <xf numFmtId="0" fontId="5" fillId="0" borderId="32" xfId="2" applyFont="1" applyBorder="1" applyAlignment="1">
      <alignment horizontal="center"/>
    </xf>
    <xf numFmtId="0" fontId="5" fillId="0" borderId="33" xfId="2" applyFont="1" applyBorder="1" applyAlignment="1">
      <alignment horizontal="center"/>
    </xf>
    <xf numFmtId="55" fontId="4" fillId="2" borderId="4" xfId="1" applyNumberFormat="1" applyFont="1" applyFill="1" applyBorder="1" applyAlignment="1">
      <alignment horizontal="center" vertical="center"/>
    </xf>
    <xf numFmtId="55" fontId="4" fillId="2" borderId="5" xfId="1" applyNumberFormat="1" applyFont="1" applyFill="1" applyBorder="1" applyAlignment="1">
      <alignment horizontal="center" vertical="center"/>
    </xf>
    <xf numFmtId="55" fontId="4" fillId="2" borderId="6" xfId="1" applyNumberFormat="1" applyFont="1" applyFill="1" applyBorder="1" applyAlignment="1">
      <alignment horizontal="center" vertical="center"/>
    </xf>
    <xf numFmtId="176" fontId="4" fillId="4" borderId="0" xfId="2" applyNumberFormat="1" applyFont="1" applyFill="1" applyAlignment="1">
      <alignment horizontal="center"/>
    </xf>
    <xf numFmtId="58" fontId="5" fillId="0" borderId="7" xfId="1" applyNumberFormat="1" applyFont="1" applyBorder="1" applyAlignment="1">
      <alignment horizontal="right"/>
    </xf>
    <xf numFmtId="0" fontId="2" fillId="0" borderId="7" xfId="1" applyFont="1" applyBorder="1" applyAlignment="1">
      <alignment horizontal="center"/>
    </xf>
    <xf numFmtId="58" fontId="5" fillId="0" borderId="7" xfId="1" applyNumberFormat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5" fillId="0" borderId="1" xfId="2" applyFont="1" applyBorder="1" applyAlignment="1">
      <alignment horizontal="center"/>
    </xf>
    <xf numFmtId="0" fontId="5" fillId="0" borderId="27" xfId="2" applyFont="1" applyBorder="1" applyAlignment="1">
      <alignment horizontal="center"/>
    </xf>
    <xf numFmtId="55" fontId="4" fillId="2" borderId="43" xfId="1" applyNumberFormat="1" applyFont="1" applyFill="1" applyBorder="1" applyAlignment="1">
      <alignment horizontal="center" vertical="center"/>
    </xf>
    <xf numFmtId="55" fontId="4" fillId="2" borderId="0" xfId="1" applyNumberFormat="1" applyFont="1" applyFill="1" applyBorder="1" applyAlignment="1">
      <alignment horizontal="center" vertical="center"/>
    </xf>
    <xf numFmtId="0" fontId="13" fillId="0" borderId="31" xfId="4" applyFont="1" applyBorder="1" applyAlignment="1" applyProtection="1">
      <alignment vertical="center" shrinkToFit="1"/>
      <protection locked="0"/>
    </xf>
    <xf numFmtId="2" fontId="13" fillId="0" borderId="31" xfId="4" applyNumberFormat="1" applyFont="1" applyBorder="1" applyAlignment="1" applyProtection="1">
      <alignment vertical="center" shrinkToFit="1"/>
      <protection locked="0"/>
    </xf>
    <xf numFmtId="180" fontId="0" fillId="0" borderId="31" xfId="0" applyNumberFormat="1" applyBorder="1">
      <alignment vertical="center"/>
    </xf>
    <xf numFmtId="0" fontId="0" fillId="0" borderId="31" xfId="0" applyBorder="1">
      <alignment vertical="center"/>
    </xf>
    <xf numFmtId="2" fontId="0" fillId="0" borderId="31" xfId="0" applyNumberFormat="1" applyBorder="1">
      <alignment vertical="center"/>
    </xf>
    <xf numFmtId="0" fontId="7" fillId="0" borderId="31" xfId="2" applyBorder="1"/>
    <xf numFmtId="2" fontId="7" fillId="0" borderId="31" xfId="2" applyNumberFormat="1" applyBorder="1"/>
    <xf numFmtId="0" fontId="5" fillId="0" borderId="31" xfId="2" applyFont="1" applyBorder="1" applyAlignment="1">
      <alignment horizontal="center"/>
    </xf>
    <xf numFmtId="2" fontId="9" fillId="0" borderId="31" xfId="2" applyNumberFormat="1" applyFont="1" applyBorder="1" applyAlignment="1">
      <alignment horizontal="center" vertical="center"/>
    </xf>
    <xf numFmtId="20" fontId="5" fillId="0" borderId="44" xfId="1" applyNumberFormat="1" applyFont="1" applyBorder="1" applyAlignment="1">
      <alignment horizontal="center" vertical="center"/>
    </xf>
    <xf numFmtId="179" fontId="8" fillId="3" borderId="44" xfId="1" applyNumberFormat="1" applyFont="1" applyFill="1" applyBorder="1" applyAlignment="1">
      <alignment horizontal="center" vertical="center"/>
    </xf>
    <xf numFmtId="179" fontId="5" fillId="0" borderId="44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58" fontId="5" fillId="0" borderId="45" xfId="1" applyNumberFormat="1" applyFont="1" applyBorder="1" applyAlignment="1">
      <alignment horizontal="right"/>
    </xf>
    <xf numFmtId="58" fontId="5" fillId="0" borderId="46" xfId="1" applyNumberFormat="1" applyFont="1" applyBorder="1" applyAlignment="1">
      <alignment horizontal="right"/>
    </xf>
    <xf numFmtId="0" fontId="2" fillId="0" borderId="46" xfId="1" applyFont="1" applyBorder="1" applyAlignment="1">
      <alignment horizontal="center"/>
    </xf>
    <xf numFmtId="58" fontId="5" fillId="0" borderId="46" xfId="1" applyNumberFormat="1" applyFont="1" applyBorder="1" applyAlignment="1">
      <alignment horizontal="left"/>
    </xf>
    <xf numFmtId="58" fontId="5" fillId="0" borderId="47" xfId="1" applyNumberFormat="1" applyFont="1" applyBorder="1" applyAlignment="1">
      <alignment horizontal="left"/>
    </xf>
    <xf numFmtId="0" fontId="5" fillId="0" borderId="48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0" fontId="10" fillId="2" borderId="45" xfId="1" applyFont="1" applyFill="1" applyBorder="1" applyAlignment="1">
      <alignment horizontal="center" vertical="center"/>
    </xf>
    <xf numFmtId="0" fontId="10" fillId="2" borderId="46" xfId="1" applyFont="1" applyFill="1" applyBorder="1" applyAlignment="1">
      <alignment horizontal="center" vertical="center"/>
    </xf>
    <xf numFmtId="0" fontId="6" fillId="2" borderId="46" xfId="1" applyFont="1" applyFill="1" applyBorder="1" applyAlignment="1">
      <alignment horizontal="center" vertical="center"/>
    </xf>
    <xf numFmtId="0" fontId="10" fillId="2" borderId="46" xfId="1" applyFont="1" applyFill="1" applyBorder="1" applyAlignment="1">
      <alignment horizontal="center" vertical="center" wrapText="1"/>
    </xf>
    <xf numFmtId="0" fontId="10" fillId="2" borderId="47" xfId="1" applyFont="1" applyFill="1" applyBorder="1" applyAlignment="1">
      <alignment horizontal="center" vertical="center" wrapText="1"/>
    </xf>
    <xf numFmtId="177" fontId="8" fillId="0" borderId="51" xfId="1" applyNumberFormat="1" applyFont="1" applyBorder="1" applyAlignment="1">
      <alignment horizontal="center" vertical="center"/>
    </xf>
    <xf numFmtId="178" fontId="8" fillId="0" borderId="2" xfId="1" applyNumberFormat="1" applyFont="1" applyBorder="1" applyAlignment="1">
      <alignment horizontal="center" vertical="center"/>
    </xf>
    <xf numFmtId="20" fontId="8" fillId="4" borderId="2" xfId="1" applyNumberFormat="1" applyFont="1" applyFill="1" applyBorder="1" applyAlignment="1">
      <alignment horizontal="center" vertical="center"/>
    </xf>
    <xf numFmtId="181" fontId="8" fillId="4" borderId="2" xfId="1" applyNumberFormat="1" applyFont="1" applyFill="1" applyBorder="1" applyAlignment="1">
      <alignment horizontal="center" vertical="center"/>
    </xf>
    <xf numFmtId="20" fontId="8" fillId="0" borderId="2" xfId="1" applyNumberFormat="1" applyFont="1" applyBorder="1" applyAlignment="1">
      <alignment horizontal="center" vertical="center"/>
    </xf>
    <xf numFmtId="179" fontId="8" fillId="0" borderId="2" xfId="1" applyNumberFormat="1" applyFont="1" applyBorder="1" applyAlignment="1">
      <alignment horizontal="center" vertical="center"/>
    </xf>
    <xf numFmtId="0" fontId="8" fillId="4" borderId="52" xfId="1" applyFont="1" applyFill="1" applyBorder="1" applyAlignment="1">
      <alignment horizontal="center" vertical="center"/>
    </xf>
    <xf numFmtId="177" fontId="8" fillId="5" borderId="51" xfId="1" applyNumberFormat="1" applyFont="1" applyFill="1" applyBorder="1" applyAlignment="1">
      <alignment horizontal="center" vertical="center"/>
    </xf>
    <xf numFmtId="178" fontId="8" fillId="5" borderId="2" xfId="1" applyNumberFormat="1" applyFont="1" applyFill="1" applyBorder="1" applyAlignment="1">
      <alignment horizontal="center" vertical="center"/>
    </xf>
    <xf numFmtId="20" fontId="8" fillId="5" borderId="2" xfId="1" applyNumberFormat="1" applyFont="1" applyFill="1" applyBorder="1" applyAlignment="1">
      <alignment horizontal="center" vertical="center"/>
    </xf>
    <xf numFmtId="181" fontId="8" fillId="5" borderId="2" xfId="1" applyNumberFormat="1" applyFont="1" applyFill="1" applyBorder="1" applyAlignment="1">
      <alignment horizontal="center" vertical="center"/>
    </xf>
    <xf numFmtId="179" fontId="8" fillId="5" borderId="2" xfId="1" applyNumberFormat="1" applyFont="1" applyFill="1" applyBorder="1" applyAlignment="1">
      <alignment horizontal="center" vertical="center"/>
    </xf>
    <xf numFmtId="0" fontId="8" fillId="5" borderId="52" xfId="1" applyFont="1" applyFill="1" applyBorder="1" applyAlignment="1">
      <alignment horizontal="center" vertical="center"/>
    </xf>
    <xf numFmtId="177" fontId="8" fillId="0" borderId="48" xfId="1" applyNumberFormat="1" applyFont="1" applyBorder="1" applyAlignment="1">
      <alignment horizontal="center" vertical="center"/>
    </xf>
    <xf numFmtId="178" fontId="8" fillId="0" borderId="49" xfId="1" applyNumberFormat="1" applyFont="1" applyBorder="1" applyAlignment="1">
      <alignment horizontal="center" vertical="center"/>
    </xf>
    <xf numFmtId="20" fontId="8" fillId="4" borderId="49" xfId="1" applyNumberFormat="1" applyFont="1" applyFill="1" applyBorder="1" applyAlignment="1">
      <alignment horizontal="center" vertical="center"/>
    </xf>
    <xf numFmtId="181" fontId="8" fillId="4" borderId="49" xfId="1" applyNumberFormat="1" applyFont="1" applyFill="1" applyBorder="1" applyAlignment="1">
      <alignment horizontal="center" vertical="center"/>
    </xf>
    <xf numFmtId="20" fontId="8" fillId="0" borderId="49" xfId="1" applyNumberFormat="1" applyFont="1" applyBorder="1" applyAlignment="1">
      <alignment horizontal="center" vertical="center"/>
    </xf>
    <xf numFmtId="179" fontId="8" fillId="0" borderId="49" xfId="1" applyNumberFormat="1" applyFont="1" applyBorder="1" applyAlignment="1">
      <alignment horizontal="center" vertical="center"/>
    </xf>
    <xf numFmtId="0" fontId="8" fillId="4" borderId="50" xfId="1" applyFont="1" applyFill="1" applyBorder="1" applyAlignment="1">
      <alignment horizontal="center" vertical="center"/>
    </xf>
  </cellXfs>
  <cellStyles count="5">
    <cellStyle name="桁区切り 2" xfId="3" xr:uid="{B53792E3-2E14-4D04-A9F5-E55CE9629725}"/>
    <cellStyle name="標準" xfId="0" builtinId="0"/>
    <cellStyle name="標準 2" xfId="2" xr:uid="{00000000-0005-0000-0000-000002000000}"/>
    <cellStyle name="標準_アルバイト勤務表" xfId="1" xr:uid="{00000000-0005-0000-0000-000003000000}"/>
    <cellStyle name="標準_新テイエスケイkk" xfId="4" xr:uid="{7B1B3900-4113-4E32-824F-2865895A9148}"/>
  </cellStyles>
  <dxfs count="10">
    <dxf>
      <fill>
        <patternFill>
          <bgColor rgb="FFFFFF00"/>
        </patternFill>
      </fill>
    </dxf>
    <dxf>
      <font>
        <color theme="4"/>
      </font>
      <fill>
        <patternFill patternType="none">
          <bgColor auto="1"/>
        </patternFill>
      </fill>
    </dxf>
    <dxf>
      <font>
        <color rgb="FFFF0000"/>
      </font>
    </dxf>
    <dxf>
      <font>
        <color theme="4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4"/>
      </font>
      <fill>
        <patternFill patternType="none">
          <bgColor auto="1"/>
        </patternFill>
      </fill>
    </dxf>
    <dxf>
      <font>
        <color rgb="FFFF0000"/>
      </font>
    </dxf>
  </dxfs>
  <tableStyles count="0" defaultTableStyle="TableStyleMedium9" defaultPivotStyle="PivotStyleLight16"/>
  <colors>
    <mruColors>
      <color rgb="FFFFCCCC"/>
      <color rgb="FFFFCC99"/>
      <color rgb="FFCCFFFF"/>
      <color rgb="FF66FFFF"/>
      <color rgb="FFFF99FF"/>
      <color rgb="FFFF66FF"/>
      <color rgb="FFF48E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35718</xdr:colOff>
      <xdr:row>1</xdr:row>
      <xdr:rowOff>190501</xdr:rowOff>
    </xdr:from>
    <xdr:to>
      <xdr:col>8</xdr:col>
      <xdr:colOff>563924</xdr:colOff>
      <xdr:row>5</xdr:row>
      <xdr:rowOff>127258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975694-793C-446C-AEB9-4C95F530F5C5}"/>
            </a:ext>
          </a:extLst>
        </xdr:cNvPr>
        <xdr:cNvSpPr txBox="1"/>
      </xdr:nvSpPr>
      <xdr:spPr>
        <a:xfrm>
          <a:off x="2440781" y="440532"/>
          <a:ext cx="3290456" cy="85353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←　</a:t>
          </a:r>
          <a:r>
            <a:rPr kumimoji="1" lang="en-US" altLang="ja-JP" sz="1200"/>
            <a:t>2019/2/1</a:t>
          </a:r>
          <a:r>
            <a:rPr kumimoji="1" lang="ja-JP" altLang="en-US" sz="1200"/>
            <a:t>　となっているので、</a:t>
          </a:r>
          <a:endParaRPr kumimoji="1" lang="en-US" altLang="ja-JP" sz="1200"/>
        </a:p>
        <a:p>
          <a:r>
            <a:rPr kumimoji="1" lang="ja-JP" altLang="en-US" sz="1200"/>
            <a:t>年であれば　</a:t>
          </a:r>
          <a:r>
            <a:rPr kumimoji="1" lang="en-US" altLang="ja-JP" sz="1200"/>
            <a:t>2020</a:t>
          </a:r>
          <a:r>
            <a:rPr kumimoji="1" lang="ja-JP" altLang="en-US" sz="1200"/>
            <a:t>　など　</a:t>
          </a:r>
          <a:endParaRPr kumimoji="1" lang="en-US" altLang="ja-JP" sz="1200"/>
        </a:p>
        <a:p>
          <a:r>
            <a:rPr kumimoji="1" lang="ja-JP" altLang="en-US" sz="1200"/>
            <a:t>月であれば　</a:t>
          </a:r>
          <a:r>
            <a:rPr kumimoji="1" lang="en-US" altLang="ja-JP" sz="1200"/>
            <a:t>2</a:t>
          </a:r>
          <a:r>
            <a:rPr kumimoji="1" lang="ja-JP" altLang="en-US" sz="1200"/>
            <a:t>　を　</a:t>
          </a:r>
          <a:r>
            <a:rPr kumimoji="1" lang="en-US" altLang="ja-JP" sz="1200"/>
            <a:t>3</a:t>
          </a:r>
          <a:r>
            <a:rPr kumimoji="1" lang="ja-JP" altLang="en-US" sz="1200"/>
            <a:t>　などに変更お願いします</a:t>
          </a:r>
          <a:endParaRPr kumimoji="1" lang="en-US" altLang="ja-JP" sz="1200"/>
        </a:p>
        <a:p>
          <a:endParaRPr kumimoji="1" lang="ja-JP" altLang="en-US" sz="1200"/>
        </a:p>
      </xdr:txBody>
    </xdr:sp>
    <xdr:clientData/>
  </xdr:twoCellAnchor>
  <xdr:twoCellAnchor>
    <xdr:from>
      <xdr:col>1</xdr:col>
      <xdr:colOff>500063</xdr:colOff>
      <xdr:row>10</xdr:row>
      <xdr:rowOff>35719</xdr:rowOff>
    </xdr:from>
    <xdr:to>
      <xdr:col>7</xdr:col>
      <xdr:colOff>60770</xdr:colOff>
      <xdr:row>13</xdr:row>
      <xdr:rowOff>133598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01B56F-C492-4A4E-AE45-F53B4AB8E4DC}"/>
            </a:ext>
          </a:extLst>
        </xdr:cNvPr>
        <xdr:cNvSpPr txBox="1"/>
      </xdr:nvSpPr>
      <xdr:spPr>
        <a:xfrm>
          <a:off x="1012032" y="2190750"/>
          <a:ext cx="3525488" cy="705098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↑　出社、退社、休憩時間の入力をお願い致します。</a:t>
          </a:r>
          <a:endParaRPr kumimoji="1" lang="en-US" altLang="ja-JP" sz="1200"/>
        </a:p>
        <a:p>
          <a:r>
            <a:rPr kumimoji="1" lang="en-US" altLang="ja-JP" sz="1200"/>
            <a:t>8</a:t>
          </a:r>
          <a:r>
            <a:rPr kumimoji="1" lang="ja-JP" altLang="en-US" sz="1200"/>
            <a:t>：</a:t>
          </a:r>
          <a:r>
            <a:rPr kumimoji="1" lang="en-US" altLang="ja-JP" sz="1200"/>
            <a:t>00</a:t>
          </a:r>
          <a:r>
            <a:rPr kumimoji="1" lang="ja-JP" altLang="en-US" sz="1200"/>
            <a:t>　のように　：←時間表記をお願いします。</a:t>
          </a:r>
        </a:p>
      </xdr:txBody>
    </xdr:sp>
    <xdr:clientData/>
  </xdr:twoCellAnchor>
  <xdr:twoCellAnchor>
    <xdr:from>
      <xdr:col>9</xdr:col>
      <xdr:colOff>23813</xdr:colOff>
      <xdr:row>11</xdr:row>
      <xdr:rowOff>11906</xdr:rowOff>
    </xdr:from>
    <xdr:to>
      <xdr:col>13</xdr:col>
      <xdr:colOff>332139</xdr:colOff>
      <xdr:row>16</xdr:row>
      <xdr:rowOff>76077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C0289DE-9C31-4F0F-ADD5-1D3F87B9B764}"/>
            </a:ext>
          </a:extLst>
        </xdr:cNvPr>
        <xdr:cNvSpPr txBox="1"/>
      </xdr:nvSpPr>
      <xdr:spPr>
        <a:xfrm>
          <a:off x="5881688" y="2369344"/>
          <a:ext cx="3142014" cy="1076202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↑休日出勤欄には、</a:t>
          </a:r>
          <a:endParaRPr kumimoji="1" lang="en-US" altLang="ja-JP" sz="1200"/>
        </a:p>
        <a:p>
          <a:r>
            <a:rPr kumimoji="1" lang="ja-JP" altLang="en-US" sz="1200"/>
            <a:t>カレンダーで休日の日は「土祝出勤」と入力をお願いします。</a:t>
          </a:r>
          <a:endParaRPr kumimoji="1" lang="en-US" altLang="ja-JP" sz="1200"/>
        </a:p>
        <a:p>
          <a:r>
            <a:rPr kumimoji="1" lang="ja-JP" altLang="en-US" sz="1200"/>
            <a:t>日曜日は日曜出勤と入力をお願いします。</a:t>
          </a:r>
          <a:endParaRPr kumimoji="1" lang="en-US" altLang="ja-JP" sz="1200"/>
        </a:p>
        <a:p>
          <a:endParaRPr kumimoji="1" lang="ja-JP" altLang="en-US" sz="1200"/>
        </a:p>
      </xdr:txBody>
    </xdr:sp>
    <xdr:clientData/>
  </xdr:twoCellAnchor>
  <xdr:twoCellAnchor>
    <xdr:from>
      <xdr:col>10</xdr:col>
      <xdr:colOff>178594</xdr:colOff>
      <xdr:row>17</xdr:row>
      <xdr:rowOff>178594</xdr:rowOff>
    </xdr:from>
    <xdr:to>
      <xdr:col>14</xdr:col>
      <xdr:colOff>326108</xdr:colOff>
      <xdr:row>21</xdr:row>
      <xdr:rowOff>61696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DECEF26-D602-4AD7-803C-59933D22B5E5}"/>
            </a:ext>
          </a:extLst>
        </xdr:cNvPr>
        <xdr:cNvSpPr txBox="1"/>
      </xdr:nvSpPr>
      <xdr:spPr>
        <a:xfrm>
          <a:off x="6727032" y="3750469"/>
          <a:ext cx="2981201" cy="692727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←　備考欄には遅刻　早退　欠勤　有給</a:t>
          </a:r>
          <a:endParaRPr kumimoji="1" lang="en-US" altLang="ja-JP" sz="1200"/>
        </a:p>
        <a:p>
          <a:r>
            <a:rPr kumimoji="1" lang="ja-JP" altLang="en-US" sz="1200"/>
            <a:t>のいずれかの入力をお願いします</a:t>
          </a:r>
          <a:endParaRPr kumimoji="1" lang="en-US" altLang="ja-JP" sz="1200"/>
        </a:p>
        <a:p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B32FB-A9BB-4077-9B3E-2974539BAC90}">
  <sheetPr>
    <pageSetUpPr fitToPage="1"/>
  </sheetPr>
  <dimension ref="A1:M47"/>
  <sheetViews>
    <sheetView zoomScale="80" zoomScaleNormal="80" workbookViewId="0">
      <selection activeCell="A2" sqref="A2"/>
    </sheetView>
  </sheetViews>
  <sheetFormatPr defaultColWidth="9" defaultRowHeight="13.2" x14ac:dyDescent="0.2"/>
  <cols>
    <col min="1" max="2" width="6.77734375" style="1" customWidth="1"/>
    <col min="3" max="10" width="9.109375" style="1" customWidth="1"/>
    <col min="11" max="11" width="7.77734375" style="1" customWidth="1"/>
    <col min="12" max="12" width="11.21875" style="1" customWidth="1"/>
    <col min="13" max="14" width="9" style="1"/>
    <col min="15" max="16" width="9" style="1" customWidth="1"/>
    <col min="17" max="16384" width="9" style="1"/>
  </cols>
  <sheetData>
    <row r="1" spans="1:13" ht="18.600000000000001" x14ac:dyDescent="0.3">
      <c r="A1" s="56" t="s">
        <v>36</v>
      </c>
      <c r="B1" s="57"/>
      <c r="C1" s="57"/>
      <c r="D1" s="58"/>
      <c r="E1" s="2"/>
    </row>
    <row r="2" spans="1:13" ht="15" x14ac:dyDescent="0.3">
      <c r="A2" s="2"/>
      <c r="B2" s="2"/>
      <c r="C2" s="2"/>
      <c r="D2" s="2"/>
      <c r="E2" s="2"/>
    </row>
    <row r="3" spans="1:13" ht="18.600000000000001" x14ac:dyDescent="0.35">
      <c r="A3" s="59">
        <v>44197</v>
      </c>
      <c r="B3" s="59"/>
      <c r="C3" s="59"/>
      <c r="D3" s="59"/>
      <c r="E3" s="2"/>
    </row>
    <row r="4" spans="1:13" ht="15" x14ac:dyDescent="0.3">
      <c r="A4" s="3"/>
      <c r="B4" s="3"/>
      <c r="C4" s="3"/>
      <c r="D4" s="4"/>
      <c r="E4" s="4"/>
    </row>
    <row r="5" spans="1:13" ht="21" customHeight="1" x14ac:dyDescent="0.3">
      <c r="A5" s="60">
        <f>A3</f>
        <v>44197</v>
      </c>
      <c r="B5" s="60"/>
      <c r="C5" s="60"/>
      <c r="D5" s="60"/>
      <c r="E5" s="61" t="s">
        <v>2</v>
      </c>
      <c r="F5" s="61"/>
      <c r="G5" s="62">
        <f>EDATE(A5,1)-1</f>
        <v>44227</v>
      </c>
      <c r="H5" s="63"/>
      <c r="I5" s="63"/>
      <c r="J5" s="63"/>
      <c r="K5" s="63"/>
      <c r="L5" s="63"/>
    </row>
    <row r="6" spans="1:13" ht="15" x14ac:dyDescent="0.2">
      <c r="A6" s="64" t="s">
        <v>3</v>
      </c>
      <c r="B6" s="65"/>
      <c r="C6" s="64"/>
      <c r="D6" s="66"/>
      <c r="E6" s="65"/>
      <c r="F6" s="5" t="s">
        <v>4</v>
      </c>
      <c r="G6" s="67"/>
      <c r="H6" s="68"/>
      <c r="I6" s="68"/>
      <c r="J6" s="68"/>
      <c r="K6" s="68"/>
      <c r="L6" s="69"/>
    </row>
    <row r="7" spans="1:13" ht="15" x14ac:dyDescent="0.3">
      <c r="A7" s="6"/>
      <c r="B7" s="6"/>
      <c r="C7" s="6"/>
      <c r="D7" s="6"/>
      <c r="E7" s="7"/>
      <c r="F7" s="7"/>
      <c r="G7" s="8"/>
      <c r="H7" s="8"/>
      <c r="I7" s="49"/>
      <c r="J7" s="8"/>
      <c r="K7" s="42"/>
      <c r="L7" s="42"/>
    </row>
    <row r="8" spans="1:13" ht="14.4" x14ac:dyDescent="0.2">
      <c r="A8" s="9" t="s">
        <v>5</v>
      </c>
      <c r="B8" s="10" t="s">
        <v>6</v>
      </c>
      <c r="C8" s="11" t="s">
        <v>7</v>
      </c>
      <c r="D8" s="12" t="s">
        <v>8</v>
      </c>
      <c r="E8" s="12" t="s">
        <v>9</v>
      </c>
      <c r="F8" s="13" t="s">
        <v>10</v>
      </c>
      <c r="G8" s="12" t="s">
        <v>11</v>
      </c>
      <c r="H8" s="50" t="s">
        <v>12</v>
      </c>
      <c r="I8" s="14" t="s">
        <v>13</v>
      </c>
      <c r="J8" s="43" t="s">
        <v>15</v>
      </c>
      <c r="K8" s="43" t="s">
        <v>17</v>
      </c>
      <c r="L8" s="43" t="s">
        <v>25</v>
      </c>
    </row>
    <row r="9" spans="1:13" ht="15" x14ac:dyDescent="0.2">
      <c r="A9" s="15">
        <f>$A3</f>
        <v>44197</v>
      </c>
      <c r="B9" s="16" t="str">
        <f>TEXT(A9,"aaa")</f>
        <v>金</v>
      </c>
      <c r="C9" s="32"/>
      <c r="D9" s="33"/>
      <c r="E9" s="48"/>
      <c r="F9" s="18" t="str">
        <f>IF(OR(D9="",J9="土祝出勤",J9="日曜出勤"),"",IF(I9&gt;TIMEVALUE("7:30"),TIMEVALUE("7:30"),I9))</f>
        <v/>
      </c>
      <c r="G9" s="17" t="str">
        <f>IF(J9="日曜出勤","",IF(J9="土祝出勤",I9,IF(OR(I9="",J9="土祝出勤"),"",IF(I9-F9&lt;0,"",IF(I9="","",I9-F9)))))</f>
        <v/>
      </c>
      <c r="H9" s="51" t="str">
        <f>IF(D9="","",IF(D9-TIMEVALUE("22:00")&lt;0,"",D9-TIMEVALUE("22:00")))</f>
        <v/>
      </c>
      <c r="I9" s="19" t="str">
        <f>IF(OR(D9="",C9=""),"",D9-C9-E9)</f>
        <v/>
      </c>
      <c r="J9" s="38"/>
      <c r="K9" s="38"/>
      <c r="L9" s="38"/>
    </row>
    <row r="10" spans="1:13" ht="15" x14ac:dyDescent="0.2">
      <c r="A10" s="20">
        <f>A9+1</f>
        <v>44198</v>
      </c>
      <c r="B10" s="16" t="str">
        <f t="shared" ref="B10:B39" si="0">TEXT(A10,"aaa")</f>
        <v>土</v>
      </c>
      <c r="C10" s="32"/>
      <c r="D10" s="33"/>
      <c r="E10" s="37"/>
      <c r="F10" s="18" t="str">
        <f t="shared" ref="F10:F39" si="1">IF(OR(D10="",J10="土祝出勤",J10="日曜出勤"),"",IF(I10&gt;TIMEVALUE("7:30"),TIMEVALUE("7:30"),I10))</f>
        <v/>
      </c>
      <c r="G10" s="17" t="str">
        <f t="shared" ref="G10:G39" si="2">IF(J10="日曜出勤","",IF(J10="土祝出勤",I10,IF(OR(I10="",J10="土祝出勤"),"",IF(I10-F10&lt;0,"",IF(I10="","",I10-F10)))))</f>
        <v/>
      </c>
      <c r="H10" s="51" t="str">
        <f t="shared" ref="H10:H39" si="3">IF(D10="","",IF(D10-TIMEVALUE("22:00")&lt;0,"",D10-TIMEVALUE("22:00")))</f>
        <v/>
      </c>
      <c r="I10" s="19" t="str">
        <f t="shared" ref="I10:I39" si="4">IF(OR(D10="",C10=""),"",D10-C10-E10)</f>
        <v/>
      </c>
      <c r="J10" s="39"/>
      <c r="K10" s="39"/>
      <c r="L10" s="39"/>
      <c r="M10" s="21"/>
    </row>
    <row r="11" spans="1:13" ht="15" x14ac:dyDescent="0.2">
      <c r="A11" s="20">
        <f t="shared" ref="A11:A36" si="5">A10+1</f>
        <v>44199</v>
      </c>
      <c r="B11" s="16" t="str">
        <f t="shared" si="0"/>
        <v>日</v>
      </c>
      <c r="C11" s="32"/>
      <c r="D11" s="33"/>
      <c r="E11" s="37"/>
      <c r="F11" s="18" t="str">
        <f t="shared" si="1"/>
        <v/>
      </c>
      <c r="G11" s="17" t="str">
        <f t="shared" si="2"/>
        <v/>
      </c>
      <c r="H11" s="51" t="str">
        <f t="shared" si="3"/>
        <v/>
      </c>
      <c r="I11" s="19" t="str">
        <f t="shared" si="4"/>
        <v/>
      </c>
      <c r="J11" s="39"/>
      <c r="K11" s="39"/>
      <c r="L11" s="39"/>
    </row>
    <row r="12" spans="1:13" ht="15" x14ac:dyDescent="0.2">
      <c r="A12" s="20">
        <f t="shared" si="5"/>
        <v>44200</v>
      </c>
      <c r="B12" s="16" t="str">
        <f t="shared" si="0"/>
        <v>月</v>
      </c>
      <c r="C12" s="32"/>
      <c r="D12" s="33"/>
      <c r="E12" s="37"/>
      <c r="F12" s="18" t="str">
        <f t="shared" si="1"/>
        <v/>
      </c>
      <c r="G12" s="17" t="str">
        <f t="shared" si="2"/>
        <v/>
      </c>
      <c r="H12" s="51" t="str">
        <f t="shared" si="3"/>
        <v/>
      </c>
      <c r="I12" s="19" t="str">
        <f t="shared" si="4"/>
        <v/>
      </c>
      <c r="J12" s="39"/>
      <c r="K12" s="39"/>
      <c r="L12" s="39"/>
    </row>
    <row r="13" spans="1:13" ht="15" x14ac:dyDescent="0.2">
      <c r="A13" s="20">
        <f t="shared" si="5"/>
        <v>44201</v>
      </c>
      <c r="B13" s="16" t="str">
        <f t="shared" si="0"/>
        <v>火</v>
      </c>
      <c r="C13" s="32"/>
      <c r="D13" s="33"/>
      <c r="E13" s="37"/>
      <c r="F13" s="18" t="str">
        <f t="shared" si="1"/>
        <v/>
      </c>
      <c r="G13" s="17" t="str">
        <f t="shared" si="2"/>
        <v/>
      </c>
      <c r="H13" s="51" t="str">
        <f t="shared" si="3"/>
        <v/>
      </c>
      <c r="I13" s="19" t="str">
        <f t="shared" si="4"/>
        <v/>
      </c>
      <c r="J13" s="39"/>
      <c r="K13" s="39"/>
      <c r="L13" s="39"/>
    </row>
    <row r="14" spans="1:13" ht="15" x14ac:dyDescent="0.2">
      <c r="A14" s="20">
        <f t="shared" si="5"/>
        <v>44202</v>
      </c>
      <c r="B14" s="16" t="str">
        <f t="shared" si="0"/>
        <v>水</v>
      </c>
      <c r="C14" s="32"/>
      <c r="D14" s="33"/>
      <c r="E14" s="37"/>
      <c r="F14" s="18" t="str">
        <f t="shared" si="1"/>
        <v/>
      </c>
      <c r="G14" s="17" t="str">
        <f t="shared" si="2"/>
        <v/>
      </c>
      <c r="H14" s="51" t="str">
        <f t="shared" si="3"/>
        <v/>
      </c>
      <c r="I14" s="19" t="str">
        <f t="shared" si="4"/>
        <v/>
      </c>
      <c r="J14" s="39"/>
      <c r="K14" s="39"/>
      <c r="L14" s="39"/>
    </row>
    <row r="15" spans="1:13" ht="15" x14ac:dyDescent="0.2">
      <c r="A15" s="20">
        <f t="shared" si="5"/>
        <v>44203</v>
      </c>
      <c r="B15" s="16" t="str">
        <f t="shared" si="0"/>
        <v>木</v>
      </c>
      <c r="C15" s="32"/>
      <c r="D15" s="33"/>
      <c r="E15" s="37"/>
      <c r="F15" s="18" t="str">
        <f t="shared" si="1"/>
        <v/>
      </c>
      <c r="G15" s="17" t="str">
        <f t="shared" si="2"/>
        <v/>
      </c>
      <c r="H15" s="51" t="str">
        <f t="shared" si="3"/>
        <v/>
      </c>
      <c r="I15" s="19" t="str">
        <f t="shared" si="4"/>
        <v/>
      </c>
      <c r="J15" s="39"/>
      <c r="K15" s="39"/>
      <c r="L15" s="39"/>
    </row>
    <row r="16" spans="1:13" ht="15" x14ac:dyDescent="0.2">
      <c r="A16" s="20">
        <f t="shared" si="5"/>
        <v>44204</v>
      </c>
      <c r="B16" s="16" t="str">
        <f t="shared" si="0"/>
        <v>金</v>
      </c>
      <c r="C16" s="32"/>
      <c r="D16" s="33"/>
      <c r="E16" s="37"/>
      <c r="F16" s="18" t="str">
        <f t="shared" si="1"/>
        <v/>
      </c>
      <c r="G16" s="17" t="str">
        <f t="shared" si="2"/>
        <v/>
      </c>
      <c r="H16" s="51" t="str">
        <f t="shared" si="3"/>
        <v/>
      </c>
      <c r="I16" s="19" t="str">
        <f t="shared" si="4"/>
        <v/>
      </c>
      <c r="J16" s="39"/>
      <c r="K16" s="39"/>
      <c r="L16" s="39"/>
    </row>
    <row r="17" spans="1:12" ht="15" x14ac:dyDescent="0.2">
      <c r="A17" s="20">
        <f t="shared" si="5"/>
        <v>44205</v>
      </c>
      <c r="B17" s="16" t="str">
        <f t="shared" si="0"/>
        <v>土</v>
      </c>
      <c r="C17" s="32"/>
      <c r="D17" s="33"/>
      <c r="E17" s="37"/>
      <c r="F17" s="18" t="str">
        <f t="shared" si="1"/>
        <v/>
      </c>
      <c r="G17" s="17" t="str">
        <f t="shared" si="2"/>
        <v/>
      </c>
      <c r="H17" s="51" t="str">
        <f t="shared" si="3"/>
        <v/>
      </c>
      <c r="I17" s="19" t="str">
        <f t="shared" si="4"/>
        <v/>
      </c>
      <c r="J17" s="39"/>
      <c r="K17" s="39"/>
      <c r="L17" s="39"/>
    </row>
    <row r="18" spans="1:12" ht="15" x14ac:dyDescent="0.2">
      <c r="A18" s="20">
        <f t="shared" si="5"/>
        <v>44206</v>
      </c>
      <c r="B18" s="16" t="str">
        <f t="shared" si="0"/>
        <v>日</v>
      </c>
      <c r="C18" s="32"/>
      <c r="D18" s="33"/>
      <c r="E18" s="37"/>
      <c r="F18" s="18" t="str">
        <f t="shared" si="1"/>
        <v/>
      </c>
      <c r="G18" s="17" t="str">
        <f t="shared" si="2"/>
        <v/>
      </c>
      <c r="H18" s="51" t="str">
        <f t="shared" si="3"/>
        <v/>
      </c>
      <c r="I18" s="19" t="str">
        <f t="shared" si="4"/>
        <v/>
      </c>
      <c r="J18" s="39"/>
      <c r="K18" s="39"/>
      <c r="L18" s="39"/>
    </row>
    <row r="19" spans="1:12" ht="15" x14ac:dyDescent="0.2">
      <c r="A19" s="20">
        <f t="shared" si="5"/>
        <v>44207</v>
      </c>
      <c r="B19" s="16" t="str">
        <f t="shared" si="0"/>
        <v>月</v>
      </c>
      <c r="C19" s="32"/>
      <c r="D19" s="33"/>
      <c r="E19" s="37"/>
      <c r="F19" s="18" t="str">
        <f t="shared" si="1"/>
        <v/>
      </c>
      <c r="G19" s="17" t="str">
        <f t="shared" si="2"/>
        <v/>
      </c>
      <c r="H19" s="51" t="str">
        <f t="shared" si="3"/>
        <v/>
      </c>
      <c r="I19" s="19" t="str">
        <f t="shared" si="4"/>
        <v/>
      </c>
      <c r="J19" s="39"/>
      <c r="K19" s="39"/>
      <c r="L19" s="39"/>
    </row>
    <row r="20" spans="1:12" ht="15" x14ac:dyDescent="0.2">
      <c r="A20" s="20">
        <f t="shared" si="5"/>
        <v>44208</v>
      </c>
      <c r="B20" s="16" t="str">
        <f t="shared" si="0"/>
        <v>火</v>
      </c>
      <c r="C20" s="32"/>
      <c r="D20" s="33"/>
      <c r="E20" s="37"/>
      <c r="F20" s="18" t="str">
        <f t="shared" si="1"/>
        <v/>
      </c>
      <c r="G20" s="17" t="str">
        <f t="shared" si="2"/>
        <v/>
      </c>
      <c r="H20" s="51" t="str">
        <f t="shared" si="3"/>
        <v/>
      </c>
      <c r="I20" s="19" t="str">
        <f t="shared" si="4"/>
        <v/>
      </c>
      <c r="J20" s="39"/>
      <c r="K20" s="39"/>
      <c r="L20" s="39"/>
    </row>
    <row r="21" spans="1:12" ht="15" x14ac:dyDescent="0.2">
      <c r="A21" s="20">
        <f t="shared" si="5"/>
        <v>44209</v>
      </c>
      <c r="B21" s="16" t="str">
        <f t="shared" si="0"/>
        <v>水</v>
      </c>
      <c r="C21" s="32"/>
      <c r="D21" s="33"/>
      <c r="E21" s="37"/>
      <c r="F21" s="18" t="str">
        <f t="shared" si="1"/>
        <v/>
      </c>
      <c r="G21" s="17" t="str">
        <f t="shared" si="2"/>
        <v/>
      </c>
      <c r="H21" s="51" t="str">
        <f t="shared" si="3"/>
        <v/>
      </c>
      <c r="I21" s="19" t="str">
        <f t="shared" si="4"/>
        <v/>
      </c>
      <c r="J21" s="39"/>
      <c r="K21" s="39"/>
      <c r="L21" s="39"/>
    </row>
    <row r="22" spans="1:12" ht="15" x14ac:dyDescent="0.2">
      <c r="A22" s="20">
        <f t="shared" si="5"/>
        <v>44210</v>
      </c>
      <c r="B22" s="16" t="str">
        <f t="shared" si="0"/>
        <v>木</v>
      </c>
      <c r="C22" s="32"/>
      <c r="D22" s="33"/>
      <c r="E22" s="37"/>
      <c r="F22" s="18" t="str">
        <f t="shared" si="1"/>
        <v/>
      </c>
      <c r="G22" s="17" t="str">
        <f t="shared" si="2"/>
        <v/>
      </c>
      <c r="H22" s="51" t="str">
        <f t="shared" si="3"/>
        <v/>
      </c>
      <c r="I22" s="19" t="str">
        <f t="shared" si="4"/>
        <v/>
      </c>
      <c r="J22" s="39"/>
      <c r="K22" s="39"/>
      <c r="L22" s="39"/>
    </row>
    <row r="23" spans="1:12" ht="15" x14ac:dyDescent="0.2">
      <c r="A23" s="20">
        <f t="shared" si="5"/>
        <v>44211</v>
      </c>
      <c r="B23" s="16" t="str">
        <f t="shared" si="0"/>
        <v>金</v>
      </c>
      <c r="C23" s="32"/>
      <c r="D23" s="33"/>
      <c r="E23" s="37"/>
      <c r="F23" s="18" t="str">
        <f t="shared" si="1"/>
        <v/>
      </c>
      <c r="G23" s="17" t="str">
        <f t="shared" si="2"/>
        <v/>
      </c>
      <c r="H23" s="51" t="str">
        <f t="shared" si="3"/>
        <v/>
      </c>
      <c r="I23" s="19" t="str">
        <f t="shared" si="4"/>
        <v/>
      </c>
      <c r="J23" s="39"/>
      <c r="K23" s="39"/>
      <c r="L23" s="39"/>
    </row>
    <row r="24" spans="1:12" ht="15" x14ac:dyDescent="0.2">
      <c r="A24" s="20">
        <f t="shared" si="5"/>
        <v>44212</v>
      </c>
      <c r="B24" s="16" t="str">
        <f t="shared" si="0"/>
        <v>土</v>
      </c>
      <c r="C24" s="32"/>
      <c r="D24" s="33"/>
      <c r="E24" s="37"/>
      <c r="F24" s="18" t="str">
        <f t="shared" si="1"/>
        <v/>
      </c>
      <c r="G24" s="17" t="str">
        <f t="shared" si="2"/>
        <v/>
      </c>
      <c r="H24" s="51" t="str">
        <f t="shared" si="3"/>
        <v/>
      </c>
      <c r="I24" s="19" t="str">
        <f t="shared" si="4"/>
        <v/>
      </c>
      <c r="J24" s="39"/>
      <c r="K24" s="39"/>
      <c r="L24" s="39"/>
    </row>
    <row r="25" spans="1:12" ht="15" x14ac:dyDescent="0.2">
      <c r="A25" s="20">
        <f t="shared" si="5"/>
        <v>44213</v>
      </c>
      <c r="B25" s="16" t="str">
        <f t="shared" si="0"/>
        <v>日</v>
      </c>
      <c r="C25" s="32"/>
      <c r="D25" s="33"/>
      <c r="E25" s="37"/>
      <c r="F25" s="18" t="str">
        <f t="shared" si="1"/>
        <v/>
      </c>
      <c r="G25" s="17" t="str">
        <f t="shared" si="2"/>
        <v/>
      </c>
      <c r="H25" s="51" t="str">
        <f t="shared" si="3"/>
        <v/>
      </c>
      <c r="I25" s="19" t="str">
        <f t="shared" si="4"/>
        <v/>
      </c>
      <c r="J25" s="39"/>
      <c r="K25" s="39"/>
      <c r="L25" s="39"/>
    </row>
    <row r="26" spans="1:12" ht="15" x14ac:dyDescent="0.2">
      <c r="A26" s="20">
        <f t="shared" si="5"/>
        <v>44214</v>
      </c>
      <c r="B26" s="16" t="str">
        <f t="shared" si="0"/>
        <v>月</v>
      </c>
      <c r="C26" s="32"/>
      <c r="D26" s="33"/>
      <c r="E26" s="37"/>
      <c r="F26" s="18" t="str">
        <f t="shared" si="1"/>
        <v/>
      </c>
      <c r="G26" s="17" t="str">
        <f t="shared" si="2"/>
        <v/>
      </c>
      <c r="H26" s="51" t="str">
        <f t="shared" si="3"/>
        <v/>
      </c>
      <c r="I26" s="19" t="str">
        <f t="shared" si="4"/>
        <v/>
      </c>
      <c r="J26" s="39"/>
      <c r="K26" s="39"/>
      <c r="L26" s="39"/>
    </row>
    <row r="27" spans="1:12" ht="15" x14ac:dyDescent="0.2">
      <c r="A27" s="20">
        <f t="shared" si="5"/>
        <v>44215</v>
      </c>
      <c r="B27" s="16" t="str">
        <f t="shared" si="0"/>
        <v>火</v>
      </c>
      <c r="C27" s="32"/>
      <c r="D27" s="33"/>
      <c r="E27" s="37"/>
      <c r="F27" s="18" t="str">
        <f t="shared" si="1"/>
        <v/>
      </c>
      <c r="G27" s="17" t="str">
        <f t="shared" si="2"/>
        <v/>
      </c>
      <c r="H27" s="51" t="str">
        <f t="shared" si="3"/>
        <v/>
      </c>
      <c r="I27" s="19" t="str">
        <f t="shared" si="4"/>
        <v/>
      </c>
      <c r="J27" s="39"/>
      <c r="K27" s="39"/>
      <c r="L27" s="39"/>
    </row>
    <row r="28" spans="1:12" ht="15" x14ac:dyDescent="0.2">
      <c r="A28" s="20">
        <f t="shared" si="5"/>
        <v>44216</v>
      </c>
      <c r="B28" s="16" t="str">
        <f t="shared" si="0"/>
        <v>水</v>
      </c>
      <c r="C28" s="32"/>
      <c r="D28" s="33"/>
      <c r="E28" s="37"/>
      <c r="F28" s="18" t="str">
        <f t="shared" si="1"/>
        <v/>
      </c>
      <c r="G28" s="17" t="str">
        <f t="shared" si="2"/>
        <v/>
      </c>
      <c r="H28" s="51" t="str">
        <f t="shared" si="3"/>
        <v/>
      </c>
      <c r="I28" s="19" t="str">
        <f t="shared" si="4"/>
        <v/>
      </c>
      <c r="J28" s="39"/>
      <c r="K28" s="39"/>
      <c r="L28" s="39"/>
    </row>
    <row r="29" spans="1:12" ht="15" x14ac:dyDescent="0.2">
      <c r="A29" s="20">
        <f t="shared" si="5"/>
        <v>44217</v>
      </c>
      <c r="B29" s="16" t="str">
        <f t="shared" si="0"/>
        <v>木</v>
      </c>
      <c r="C29" s="32"/>
      <c r="D29" s="33"/>
      <c r="E29" s="37"/>
      <c r="F29" s="18" t="str">
        <f t="shared" si="1"/>
        <v/>
      </c>
      <c r="G29" s="17" t="str">
        <f t="shared" si="2"/>
        <v/>
      </c>
      <c r="H29" s="51" t="str">
        <f t="shared" si="3"/>
        <v/>
      </c>
      <c r="I29" s="19" t="str">
        <f t="shared" si="4"/>
        <v/>
      </c>
      <c r="J29" s="39"/>
      <c r="K29" s="39"/>
      <c r="L29" s="39"/>
    </row>
    <row r="30" spans="1:12" ht="15" x14ac:dyDescent="0.2">
      <c r="A30" s="20">
        <f t="shared" si="5"/>
        <v>44218</v>
      </c>
      <c r="B30" s="16" t="str">
        <f t="shared" si="0"/>
        <v>金</v>
      </c>
      <c r="C30" s="32"/>
      <c r="D30" s="33"/>
      <c r="E30" s="37"/>
      <c r="F30" s="18" t="str">
        <f t="shared" si="1"/>
        <v/>
      </c>
      <c r="G30" s="17" t="str">
        <f t="shared" si="2"/>
        <v/>
      </c>
      <c r="H30" s="51" t="str">
        <f t="shared" si="3"/>
        <v/>
      </c>
      <c r="I30" s="19" t="str">
        <f t="shared" si="4"/>
        <v/>
      </c>
      <c r="J30" s="39"/>
      <c r="K30" s="39"/>
      <c r="L30" s="39"/>
    </row>
    <row r="31" spans="1:12" ht="15" x14ac:dyDescent="0.2">
      <c r="A31" s="20">
        <f t="shared" si="5"/>
        <v>44219</v>
      </c>
      <c r="B31" s="16" t="str">
        <f t="shared" si="0"/>
        <v>土</v>
      </c>
      <c r="C31" s="32"/>
      <c r="D31" s="33"/>
      <c r="E31" s="37"/>
      <c r="F31" s="18" t="str">
        <f t="shared" si="1"/>
        <v/>
      </c>
      <c r="G31" s="17" t="str">
        <f t="shared" si="2"/>
        <v/>
      </c>
      <c r="H31" s="51" t="str">
        <f t="shared" si="3"/>
        <v/>
      </c>
      <c r="I31" s="19" t="str">
        <f t="shared" si="4"/>
        <v/>
      </c>
      <c r="J31" s="39"/>
      <c r="K31" s="39"/>
      <c r="L31" s="39"/>
    </row>
    <row r="32" spans="1:12" ht="15" x14ac:dyDescent="0.2">
      <c r="A32" s="20">
        <f t="shared" si="5"/>
        <v>44220</v>
      </c>
      <c r="B32" s="16" t="str">
        <f t="shared" si="0"/>
        <v>日</v>
      </c>
      <c r="C32" s="32"/>
      <c r="D32" s="33"/>
      <c r="E32" s="37"/>
      <c r="F32" s="18" t="str">
        <f t="shared" si="1"/>
        <v/>
      </c>
      <c r="G32" s="17" t="str">
        <f t="shared" si="2"/>
        <v/>
      </c>
      <c r="H32" s="51" t="str">
        <f t="shared" si="3"/>
        <v/>
      </c>
      <c r="I32" s="19" t="str">
        <f t="shared" si="4"/>
        <v/>
      </c>
      <c r="J32" s="39"/>
      <c r="K32" s="39"/>
      <c r="L32" s="39"/>
    </row>
    <row r="33" spans="1:12" ht="15" x14ac:dyDescent="0.2">
      <c r="A33" s="20">
        <f t="shared" si="5"/>
        <v>44221</v>
      </c>
      <c r="B33" s="16" t="str">
        <f t="shared" si="0"/>
        <v>月</v>
      </c>
      <c r="C33" s="32"/>
      <c r="D33" s="33"/>
      <c r="E33" s="37"/>
      <c r="F33" s="18" t="str">
        <f t="shared" si="1"/>
        <v/>
      </c>
      <c r="G33" s="17" t="str">
        <f t="shared" si="2"/>
        <v/>
      </c>
      <c r="H33" s="51" t="str">
        <f t="shared" si="3"/>
        <v/>
      </c>
      <c r="I33" s="19" t="str">
        <f t="shared" si="4"/>
        <v/>
      </c>
      <c r="J33" s="39"/>
      <c r="K33" s="39"/>
      <c r="L33" s="39"/>
    </row>
    <row r="34" spans="1:12" ht="15" x14ac:dyDescent="0.2">
      <c r="A34" s="20">
        <f t="shared" si="5"/>
        <v>44222</v>
      </c>
      <c r="B34" s="16" t="str">
        <f t="shared" si="0"/>
        <v>火</v>
      </c>
      <c r="C34" s="32"/>
      <c r="D34" s="33"/>
      <c r="E34" s="37"/>
      <c r="F34" s="18" t="str">
        <f t="shared" si="1"/>
        <v/>
      </c>
      <c r="G34" s="17" t="str">
        <f t="shared" si="2"/>
        <v/>
      </c>
      <c r="H34" s="51" t="str">
        <f t="shared" si="3"/>
        <v/>
      </c>
      <c r="I34" s="19" t="str">
        <f t="shared" si="4"/>
        <v/>
      </c>
      <c r="J34" s="39"/>
      <c r="K34" s="39"/>
      <c r="L34" s="39"/>
    </row>
    <row r="35" spans="1:12" ht="15" x14ac:dyDescent="0.2">
      <c r="A35" s="20">
        <f t="shared" si="5"/>
        <v>44223</v>
      </c>
      <c r="B35" s="16" t="str">
        <f t="shared" si="0"/>
        <v>水</v>
      </c>
      <c r="C35" s="32"/>
      <c r="D35" s="33"/>
      <c r="E35" s="37"/>
      <c r="F35" s="18" t="str">
        <f t="shared" si="1"/>
        <v/>
      </c>
      <c r="G35" s="17" t="str">
        <f t="shared" si="2"/>
        <v/>
      </c>
      <c r="H35" s="51" t="str">
        <f t="shared" si="3"/>
        <v/>
      </c>
      <c r="I35" s="19" t="str">
        <f t="shared" si="4"/>
        <v/>
      </c>
      <c r="J35" s="39"/>
      <c r="K35" s="39"/>
      <c r="L35" s="39"/>
    </row>
    <row r="36" spans="1:12" ht="15" x14ac:dyDescent="0.2">
      <c r="A36" s="20">
        <f t="shared" si="5"/>
        <v>44224</v>
      </c>
      <c r="B36" s="16" t="str">
        <f t="shared" si="0"/>
        <v>木</v>
      </c>
      <c r="C36" s="32"/>
      <c r="D36" s="33"/>
      <c r="E36" s="37"/>
      <c r="F36" s="18" t="str">
        <f t="shared" si="1"/>
        <v/>
      </c>
      <c r="G36" s="17" t="str">
        <f t="shared" si="2"/>
        <v/>
      </c>
      <c r="H36" s="51" t="str">
        <f t="shared" si="3"/>
        <v/>
      </c>
      <c r="I36" s="19" t="str">
        <f t="shared" si="4"/>
        <v/>
      </c>
      <c r="J36" s="39"/>
      <c r="K36" s="39"/>
      <c r="L36" s="39"/>
    </row>
    <row r="37" spans="1:12" ht="15" x14ac:dyDescent="0.2">
      <c r="A37" s="20">
        <f>IF(A36="","",IF(DAY(A36+1)=1,"",A36+1))</f>
        <v>44225</v>
      </c>
      <c r="B37" s="16" t="str">
        <f t="shared" si="0"/>
        <v>金</v>
      </c>
      <c r="C37" s="32"/>
      <c r="D37" s="33"/>
      <c r="E37" s="37"/>
      <c r="F37" s="18" t="str">
        <f t="shared" si="1"/>
        <v/>
      </c>
      <c r="G37" s="17" t="str">
        <f t="shared" si="2"/>
        <v/>
      </c>
      <c r="H37" s="51" t="str">
        <f t="shared" si="3"/>
        <v/>
      </c>
      <c r="I37" s="19" t="str">
        <f t="shared" si="4"/>
        <v/>
      </c>
      <c r="J37" s="39"/>
      <c r="K37" s="39"/>
      <c r="L37" s="39"/>
    </row>
    <row r="38" spans="1:12" ht="15" x14ac:dyDescent="0.2">
      <c r="A38" s="20">
        <f>IF(A37="","",IF(DAY(A37+1)=1,"",A37+1))</f>
        <v>44226</v>
      </c>
      <c r="B38" s="16" t="str">
        <f t="shared" si="0"/>
        <v>土</v>
      </c>
      <c r="C38" s="32"/>
      <c r="D38" s="33"/>
      <c r="E38" s="37"/>
      <c r="F38" s="18" t="str">
        <f t="shared" si="1"/>
        <v/>
      </c>
      <c r="G38" s="17" t="str">
        <f t="shared" si="2"/>
        <v/>
      </c>
      <c r="H38" s="51" t="str">
        <f t="shared" si="3"/>
        <v/>
      </c>
      <c r="I38" s="19" t="str">
        <f t="shared" si="4"/>
        <v/>
      </c>
      <c r="J38" s="39"/>
      <c r="K38" s="39"/>
      <c r="L38" s="39"/>
    </row>
    <row r="39" spans="1:12" ht="15.6" thickBot="1" x14ac:dyDescent="0.25">
      <c r="A39" s="22">
        <f>IF(A38="","",IF(DAY(A38+1)=1,"",A38+1))</f>
        <v>44227</v>
      </c>
      <c r="B39" s="23" t="str">
        <f t="shared" si="0"/>
        <v>日</v>
      </c>
      <c r="C39" s="36"/>
      <c r="D39" s="34"/>
      <c r="E39" s="35"/>
      <c r="F39" s="18" t="str">
        <f t="shared" si="1"/>
        <v/>
      </c>
      <c r="G39" s="17" t="str">
        <f t="shared" si="2"/>
        <v/>
      </c>
      <c r="H39" s="52" t="str">
        <f t="shared" si="3"/>
        <v/>
      </c>
      <c r="I39" s="19" t="str">
        <f t="shared" si="4"/>
        <v/>
      </c>
      <c r="J39" s="47"/>
      <c r="K39" s="47"/>
      <c r="L39" s="47"/>
    </row>
    <row r="40" spans="1:12" ht="16.2" thickTop="1" thickBot="1" x14ac:dyDescent="0.25">
      <c r="A40" s="24"/>
      <c r="B40" s="25"/>
      <c r="C40" s="26"/>
      <c r="D40" s="27"/>
      <c r="E40" s="28" t="s">
        <v>1</v>
      </c>
      <c r="F40" s="29">
        <f>SUM(F9:F39)</f>
        <v>0</v>
      </c>
      <c r="G40" s="29">
        <f>SUM(G9:G39)</f>
        <v>0</v>
      </c>
      <c r="H40" s="29">
        <f>SUM(H9:H39)</f>
        <v>0</v>
      </c>
      <c r="I40" s="30">
        <f>SUM(I9:I39)</f>
        <v>0</v>
      </c>
      <c r="J40" s="44"/>
      <c r="K40" s="44"/>
    </row>
    <row r="41" spans="1:12" ht="15.6" thickTop="1" x14ac:dyDescent="0.3">
      <c r="A41" s="2"/>
      <c r="B41" s="2"/>
      <c r="C41" s="2"/>
      <c r="D41" s="70" t="s">
        <v>0</v>
      </c>
      <c r="E41" s="71"/>
      <c r="F41" s="31">
        <f>F40*24</f>
        <v>0</v>
      </c>
      <c r="G41" s="31">
        <f>G40*24</f>
        <v>0</v>
      </c>
      <c r="H41" s="31">
        <f>H40*24</f>
        <v>0</v>
      </c>
      <c r="I41" s="31">
        <f>I40*24</f>
        <v>0</v>
      </c>
      <c r="J41" s="41"/>
      <c r="K41" s="41"/>
    </row>
    <row r="42" spans="1:12" ht="15" x14ac:dyDescent="0.3">
      <c r="A42" s="2"/>
      <c r="B42" s="2"/>
      <c r="C42" s="2"/>
      <c r="D42" s="40"/>
      <c r="E42" s="40"/>
      <c r="F42" s="41"/>
      <c r="G42" s="41"/>
      <c r="H42" s="41"/>
      <c r="I42" s="41"/>
      <c r="J42" s="41"/>
      <c r="K42" s="41"/>
      <c r="L42" s="41"/>
    </row>
    <row r="43" spans="1:12" ht="18" customHeight="1" x14ac:dyDescent="0.3">
      <c r="A43" s="54" t="s">
        <v>14</v>
      </c>
      <c r="B43" s="55"/>
      <c r="C43" s="45">
        <f>COUNT(C9:C39)</f>
        <v>0</v>
      </c>
      <c r="E43" s="46" t="s">
        <v>20</v>
      </c>
      <c r="F43" s="46">
        <f>COUNTIF(K9:K39,"遅刻")+COUNTIF(K9:K39,"早退")</f>
        <v>0</v>
      </c>
    </row>
    <row r="44" spans="1:12" ht="18" customHeight="1" x14ac:dyDescent="0.2">
      <c r="E44" s="46" t="s">
        <v>19</v>
      </c>
      <c r="F44" s="46">
        <f>COUNTIF(K9:K39,"欠勤")</f>
        <v>0</v>
      </c>
    </row>
    <row r="45" spans="1:12" ht="18" customHeight="1" x14ac:dyDescent="0.2">
      <c r="E45" s="46" t="s">
        <v>18</v>
      </c>
      <c r="F45" s="46">
        <f>COUNTIF(K9:K39,"有給")</f>
        <v>0</v>
      </c>
    </row>
    <row r="46" spans="1:12" ht="18" customHeight="1" x14ac:dyDescent="0.2"/>
    <row r="47" spans="1:12" ht="18" customHeight="1" x14ac:dyDescent="0.2"/>
  </sheetData>
  <sheetProtection selectLockedCells="1"/>
  <mergeCells count="10">
    <mergeCell ref="G5:L5"/>
    <mergeCell ref="A6:B6"/>
    <mergeCell ref="C6:E6"/>
    <mergeCell ref="G6:L6"/>
    <mergeCell ref="D41:E41"/>
    <mergeCell ref="A43:B43"/>
    <mergeCell ref="A1:D1"/>
    <mergeCell ref="A3:D3"/>
    <mergeCell ref="A5:D5"/>
    <mergeCell ref="E5:F5"/>
  </mergeCells>
  <phoneticPr fontId="1"/>
  <conditionalFormatting sqref="B9:B39">
    <cfRule type="expression" dxfId="9" priority="1">
      <formula>TEXT($B9,"aaa")="日"</formula>
    </cfRule>
    <cfRule type="expression" dxfId="8" priority="2">
      <formula>TEXT($B9,"aaa")="土"</formula>
    </cfRule>
  </conditionalFormatting>
  <dataValidations count="2">
    <dataValidation type="list" allowBlank="1" showInputMessage="1" showErrorMessage="1" sqref="J9:J39" xr:uid="{962AECDD-19AD-48E5-A22B-B55386C0D667}">
      <formula1>休日出勤</formula1>
    </dataValidation>
    <dataValidation type="list" allowBlank="1" showInputMessage="1" showErrorMessage="1" sqref="K9:K39" xr:uid="{394D3186-B2E3-4E5E-8702-D5EBC90D7CD1}">
      <formula1>備考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4DFBF-59DD-48AB-94C0-F0A7F37963A5}">
  <sheetPr>
    <pageSetUpPr fitToPage="1"/>
  </sheetPr>
  <dimension ref="A1:K46"/>
  <sheetViews>
    <sheetView tabSelected="1" view="pageBreakPreview" zoomScale="85" zoomScaleNormal="100" zoomScaleSheetLayoutView="85" workbookViewId="0">
      <selection activeCell="C8" sqref="C8"/>
    </sheetView>
  </sheetViews>
  <sheetFormatPr defaultColWidth="9" defaultRowHeight="13.2" x14ac:dyDescent="0.2"/>
  <cols>
    <col min="1" max="2" width="6.77734375" style="1" customWidth="1"/>
    <col min="3" max="9" width="9.109375" style="1" customWidth="1"/>
    <col min="10" max="10" width="12.88671875" style="1" bestFit="1" customWidth="1"/>
    <col min="11" max="11" width="7.77734375" style="1" customWidth="1"/>
    <col min="12" max="12" width="11.21875" style="1" customWidth="1"/>
    <col min="13" max="14" width="9" style="1"/>
    <col min="15" max="16" width="9" style="1" customWidth="1"/>
    <col min="17" max="16384" width="9" style="1"/>
  </cols>
  <sheetData>
    <row r="1" spans="1:11" ht="18.600000000000001" x14ac:dyDescent="0.2">
      <c r="A1" s="72" t="s">
        <v>38</v>
      </c>
      <c r="B1" s="73"/>
      <c r="C1" s="73"/>
      <c r="D1" s="73"/>
      <c r="E1" s="73"/>
      <c r="F1" s="73"/>
      <c r="G1" s="73"/>
    </row>
    <row r="2" spans="1:11" ht="18.600000000000001" x14ac:dyDescent="0.35">
      <c r="A2" s="59">
        <v>45778</v>
      </c>
      <c r="B2" s="59"/>
      <c r="C2" s="59"/>
      <c r="D2" s="59"/>
      <c r="E2" s="2"/>
    </row>
    <row r="3" spans="1:11" ht="15.6" thickBot="1" x14ac:dyDescent="0.35">
      <c r="A3" s="3"/>
      <c r="B3" s="3"/>
      <c r="C3" s="3"/>
      <c r="D3" s="4"/>
      <c r="E3" s="4"/>
    </row>
    <row r="4" spans="1:11" ht="21" customHeight="1" x14ac:dyDescent="0.3">
      <c r="A4" s="88">
        <f>A2</f>
        <v>45778</v>
      </c>
      <c r="B4" s="89"/>
      <c r="C4" s="89"/>
      <c r="D4" s="89"/>
      <c r="E4" s="90" t="s">
        <v>2</v>
      </c>
      <c r="F4" s="90"/>
      <c r="G4" s="91">
        <f>EDATE(A4,1)-1</f>
        <v>45808</v>
      </c>
      <c r="H4" s="91"/>
      <c r="I4" s="91"/>
      <c r="J4" s="92"/>
    </row>
    <row r="5" spans="1:11" ht="15.6" thickBot="1" x14ac:dyDescent="0.25">
      <c r="A5" s="93" t="s">
        <v>3</v>
      </c>
      <c r="B5" s="94"/>
      <c r="C5" s="94" t="s">
        <v>40</v>
      </c>
      <c r="D5" s="94"/>
      <c r="E5" s="94"/>
      <c r="F5" s="95" t="s">
        <v>4</v>
      </c>
      <c r="G5" s="94" t="s">
        <v>39</v>
      </c>
      <c r="H5" s="94"/>
      <c r="I5" s="94"/>
      <c r="J5" s="96"/>
    </row>
    <row r="6" spans="1:11" ht="15.6" thickBot="1" x14ac:dyDescent="0.35">
      <c r="A6" s="6"/>
      <c r="B6" s="6"/>
      <c r="C6" s="6"/>
      <c r="D6" s="6"/>
      <c r="E6" s="86"/>
      <c r="F6" s="86"/>
      <c r="G6" s="87"/>
      <c r="H6" s="87"/>
      <c r="I6" s="87"/>
      <c r="J6" s="87"/>
    </row>
    <row r="7" spans="1:11" ht="14.4" x14ac:dyDescent="0.2">
      <c r="A7" s="97" t="s">
        <v>5</v>
      </c>
      <c r="B7" s="98" t="s">
        <v>6</v>
      </c>
      <c r="C7" s="98" t="s">
        <v>7</v>
      </c>
      <c r="D7" s="98" t="s">
        <v>8</v>
      </c>
      <c r="E7" s="98" t="s">
        <v>9</v>
      </c>
      <c r="F7" s="99" t="s">
        <v>10</v>
      </c>
      <c r="G7" s="98" t="s">
        <v>11</v>
      </c>
      <c r="H7" s="100" t="s">
        <v>12</v>
      </c>
      <c r="I7" s="100" t="s">
        <v>13</v>
      </c>
      <c r="J7" s="101" t="s">
        <v>17</v>
      </c>
    </row>
    <row r="8" spans="1:11" ht="15" x14ac:dyDescent="0.2">
      <c r="A8" s="102">
        <f>$A2</f>
        <v>45778</v>
      </c>
      <c r="B8" s="103" t="str">
        <f>TEXT(A8,"aaa")</f>
        <v>木</v>
      </c>
      <c r="C8" s="104">
        <v>0.375</v>
      </c>
      <c r="D8" s="104">
        <v>0.75</v>
      </c>
      <c r="E8" s="105" t="str">
        <f t="shared" ref="E8:E9" si="0">IF(D8="",,"1:00")</f>
        <v>1:00</v>
      </c>
      <c r="F8" s="106">
        <f t="shared" ref="F8:F9" si="1">IF(D8="","",IF(I8&gt;TIMEVALUE("8:00"),TIMEVALUE("8:00"),I8))</f>
        <v>0.33333333333333331</v>
      </c>
      <c r="G8" s="106">
        <f t="shared" ref="G8:G9" si="2">IF(I8="","",IF(I8-F8&lt;0,"",IF(I8="","",I8-F8)))</f>
        <v>0</v>
      </c>
      <c r="H8" s="107" t="str">
        <f t="shared" ref="H8:H9" si="3">IF(D8="","",IF(D8-TIMEVALUE("22:00")&lt;0,"",D8-TIMEVALUE("22:00")))</f>
        <v/>
      </c>
      <c r="I8" s="106">
        <f t="shared" ref="I8:I9" si="4">IF(OR(D8="",C8=""),"",D8-C8-E8)</f>
        <v>0.33333333333333331</v>
      </c>
      <c r="J8" s="108"/>
    </row>
    <row r="9" spans="1:11" ht="15" x14ac:dyDescent="0.2">
      <c r="A9" s="102">
        <f t="shared" ref="A9:A37" si="5">A8+1</f>
        <v>45779</v>
      </c>
      <c r="B9" s="103" t="str">
        <f t="shared" ref="B9" si="6">TEXT(A9,"aaa")</f>
        <v>金</v>
      </c>
      <c r="C9" s="104">
        <v>0.375</v>
      </c>
      <c r="D9" s="104">
        <v>0.77083333333333337</v>
      </c>
      <c r="E9" s="105" t="str">
        <f t="shared" si="0"/>
        <v>1:00</v>
      </c>
      <c r="F9" s="106">
        <f t="shared" si="1"/>
        <v>0.33333333333333331</v>
      </c>
      <c r="G9" s="106">
        <f t="shared" si="2"/>
        <v>2.083333333333337E-2</v>
      </c>
      <c r="H9" s="107" t="str">
        <f t="shared" si="3"/>
        <v/>
      </c>
      <c r="I9" s="106">
        <f t="shared" si="4"/>
        <v>0.35416666666666669</v>
      </c>
      <c r="J9" s="108"/>
    </row>
    <row r="10" spans="1:11" ht="15" x14ac:dyDescent="0.2">
      <c r="A10" s="109">
        <f t="shared" si="5"/>
        <v>45780</v>
      </c>
      <c r="B10" s="110" t="str">
        <f t="shared" ref="B10:B37" si="7">TEXT(A10,"aaa")</f>
        <v>土</v>
      </c>
      <c r="C10" s="111"/>
      <c r="D10" s="111"/>
      <c r="E10" s="112">
        <f t="shared" ref="E10:E37" si="8">IF(D10="",,"1:00")</f>
        <v>0</v>
      </c>
      <c r="F10" s="111" t="str">
        <f t="shared" ref="F10:F37" si="9">IF(D10="","",IF(I10&gt;TIMEVALUE("8:00"),TIMEVALUE("8:00"),I10))</f>
        <v/>
      </c>
      <c r="G10" s="111" t="str">
        <f t="shared" ref="G10:G37" si="10">IF(I10="","",IF(I10-F10&lt;0,"",IF(I10="","",I10-F10)))</f>
        <v/>
      </c>
      <c r="H10" s="113" t="str">
        <f t="shared" ref="H10:H37" si="11">IF(D10="","",IF(D10-TIMEVALUE("22:00")&lt;0,"",D10-TIMEVALUE("22:00")))</f>
        <v/>
      </c>
      <c r="I10" s="111" t="str">
        <f t="shared" ref="I10:I37" si="12">IF(OR(D10="",C10=""),"",D10-C10-E10)</f>
        <v/>
      </c>
      <c r="J10" s="114" t="s">
        <v>37</v>
      </c>
    </row>
    <row r="11" spans="1:11" ht="15" x14ac:dyDescent="0.2">
      <c r="A11" s="102">
        <f t="shared" si="5"/>
        <v>45781</v>
      </c>
      <c r="B11" s="103" t="str">
        <f t="shared" si="7"/>
        <v>日</v>
      </c>
      <c r="C11" s="104">
        <v>0.375</v>
      </c>
      <c r="D11" s="104">
        <v>0.75</v>
      </c>
      <c r="E11" s="105" t="str">
        <f t="shared" si="8"/>
        <v>1:00</v>
      </c>
      <c r="F11" s="106">
        <f t="shared" si="9"/>
        <v>0.33333333333333331</v>
      </c>
      <c r="G11" s="106">
        <f t="shared" si="10"/>
        <v>0</v>
      </c>
      <c r="H11" s="107" t="str">
        <f t="shared" si="11"/>
        <v/>
      </c>
      <c r="I11" s="106">
        <f t="shared" si="12"/>
        <v>0.33333333333333331</v>
      </c>
      <c r="J11" s="108"/>
      <c r="K11" s="53"/>
    </row>
    <row r="12" spans="1:11" ht="15" x14ac:dyDescent="0.2">
      <c r="A12" s="102">
        <f t="shared" si="5"/>
        <v>45782</v>
      </c>
      <c r="B12" s="103" t="str">
        <f t="shared" si="7"/>
        <v>月</v>
      </c>
      <c r="C12" s="104"/>
      <c r="D12" s="104"/>
      <c r="E12" s="105">
        <f t="shared" si="8"/>
        <v>0</v>
      </c>
      <c r="F12" s="106" t="str">
        <f t="shared" si="9"/>
        <v/>
      </c>
      <c r="G12" s="106" t="str">
        <f t="shared" si="10"/>
        <v/>
      </c>
      <c r="H12" s="107" t="str">
        <f t="shared" si="11"/>
        <v/>
      </c>
      <c r="I12" s="106" t="str">
        <f t="shared" si="12"/>
        <v/>
      </c>
      <c r="J12" s="108"/>
      <c r="K12" s="53"/>
    </row>
    <row r="13" spans="1:11" ht="15" x14ac:dyDescent="0.2">
      <c r="A13" s="102">
        <f t="shared" si="5"/>
        <v>45783</v>
      </c>
      <c r="B13" s="103" t="str">
        <f t="shared" si="7"/>
        <v>火</v>
      </c>
      <c r="C13" s="104"/>
      <c r="D13" s="104"/>
      <c r="E13" s="105">
        <f t="shared" si="8"/>
        <v>0</v>
      </c>
      <c r="F13" s="106" t="str">
        <f t="shared" si="9"/>
        <v/>
      </c>
      <c r="G13" s="106" t="str">
        <f t="shared" si="10"/>
        <v/>
      </c>
      <c r="H13" s="107" t="str">
        <f t="shared" si="11"/>
        <v/>
      </c>
      <c r="I13" s="106" t="str">
        <f t="shared" si="12"/>
        <v/>
      </c>
      <c r="J13" s="108"/>
      <c r="K13" s="53"/>
    </row>
    <row r="14" spans="1:11" ht="15" x14ac:dyDescent="0.2">
      <c r="A14" s="102">
        <f t="shared" si="5"/>
        <v>45784</v>
      </c>
      <c r="B14" s="103" t="str">
        <f t="shared" si="7"/>
        <v>水</v>
      </c>
      <c r="C14" s="104">
        <v>0.375</v>
      </c>
      <c r="D14" s="104">
        <v>0.75</v>
      </c>
      <c r="E14" s="105" t="str">
        <f t="shared" si="8"/>
        <v>1:00</v>
      </c>
      <c r="F14" s="106">
        <f t="shared" si="9"/>
        <v>0.33333333333333331</v>
      </c>
      <c r="G14" s="106">
        <f t="shared" si="10"/>
        <v>0</v>
      </c>
      <c r="H14" s="107" t="str">
        <f t="shared" si="11"/>
        <v/>
      </c>
      <c r="I14" s="106">
        <f t="shared" si="12"/>
        <v>0.33333333333333331</v>
      </c>
      <c r="J14" s="108"/>
      <c r="K14" s="53"/>
    </row>
    <row r="15" spans="1:11" ht="15" x14ac:dyDescent="0.2">
      <c r="A15" s="102">
        <f t="shared" si="5"/>
        <v>45785</v>
      </c>
      <c r="B15" s="103" t="str">
        <f t="shared" si="7"/>
        <v>木</v>
      </c>
      <c r="C15" s="104">
        <v>0.375</v>
      </c>
      <c r="D15" s="104">
        <v>0.75</v>
      </c>
      <c r="E15" s="105" t="str">
        <f t="shared" si="8"/>
        <v>1:00</v>
      </c>
      <c r="F15" s="106">
        <f t="shared" si="9"/>
        <v>0.33333333333333331</v>
      </c>
      <c r="G15" s="106">
        <f t="shared" si="10"/>
        <v>0</v>
      </c>
      <c r="H15" s="107" t="str">
        <f t="shared" si="11"/>
        <v/>
      </c>
      <c r="I15" s="106">
        <f t="shared" si="12"/>
        <v>0.33333333333333331</v>
      </c>
      <c r="J15" s="108"/>
    </row>
    <row r="16" spans="1:11" ht="15" x14ac:dyDescent="0.2">
      <c r="A16" s="102">
        <f t="shared" si="5"/>
        <v>45786</v>
      </c>
      <c r="B16" s="103" t="str">
        <f t="shared" si="7"/>
        <v>金</v>
      </c>
      <c r="C16" s="104">
        <v>0.375</v>
      </c>
      <c r="D16" s="104">
        <v>0.75</v>
      </c>
      <c r="E16" s="105" t="str">
        <f t="shared" si="8"/>
        <v>1:00</v>
      </c>
      <c r="F16" s="106">
        <f t="shared" si="9"/>
        <v>0.33333333333333331</v>
      </c>
      <c r="G16" s="106">
        <f t="shared" si="10"/>
        <v>0</v>
      </c>
      <c r="H16" s="107" t="str">
        <f t="shared" si="11"/>
        <v/>
      </c>
      <c r="I16" s="106">
        <f t="shared" si="12"/>
        <v>0.33333333333333331</v>
      </c>
      <c r="J16" s="108"/>
      <c r="K16" s="53"/>
    </row>
    <row r="17" spans="1:11" ht="15" x14ac:dyDescent="0.2">
      <c r="A17" s="102">
        <f t="shared" si="5"/>
        <v>45787</v>
      </c>
      <c r="B17" s="103" t="str">
        <f t="shared" ref="B17" si="13">TEXT(A17,"aaa")</f>
        <v>土</v>
      </c>
      <c r="C17" s="104">
        <v>0.375</v>
      </c>
      <c r="D17" s="104">
        <v>0.75</v>
      </c>
      <c r="E17" s="105" t="str">
        <f t="shared" ref="E17" si="14">IF(D17="",,"1:00")</f>
        <v>1:00</v>
      </c>
      <c r="F17" s="106">
        <f t="shared" ref="F17" si="15">IF(D17="","",IF(I17&gt;TIMEVALUE("8:00"),TIMEVALUE("8:00"),I17))</f>
        <v>0.33333333333333331</v>
      </c>
      <c r="G17" s="106">
        <f t="shared" ref="G17" si="16">IF(I17="","",IF(I17-F17&lt;0,"",IF(I17="","",I17-F17)))</f>
        <v>0</v>
      </c>
      <c r="H17" s="107" t="str">
        <f t="shared" ref="H17" si="17">IF(D17="","",IF(D17-TIMEVALUE("22:00")&lt;0,"",D17-TIMEVALUE("22:00")))</f>
        <v/>
      </c>
      <c r="I17" s="106">
        <f t="shared" ref="I17" si="18">IF(OR(D17="",C17=""),"",D17-C17-E17)</f>
        <v>0.33333333333333331</v>
      </c>
      <c r="J17" s="108"/>
      <c r="K17" s="53"/>
    </row>
    <row r="18" spans="1:11" ht="15" x14ac:dyDescent="0.2">
      <c r="A18" s="102">
        <f t="shared" si="5"/>
        <v>45788</v>
      </c>
      <c r="B18" s="103" t="str">
        <f t="shared" si="7"/>
        <v>日</v>
      </c>
      <c r="C18" s="104">
        <v>0.375</v>
      </c>
      <c r="D18" s="104">
        <v>0.75</v>
      </c>
      <c r="E18" s="105" t="str">
        <f t="shared" si="8"/>
        <v>1:00</v>
      </c>
      <c r="F18" s="106">
        <f t="shared" si="9"/>
        <v>0.33333333333333331</v>
      </c>
      <c r="G18" s="106">
        <f t="shared" si="10"/>
        <v>0</v>
      </c>
      <c r="H18" s="107" t="str">
        <f t="shared" si="11"/>
        <v/>
      </c>
      <c r="I18" s="106">
        <f t="shared" si="12"/>
        <v>0.33333333333333331</v>
      </c>
      <c r="J18" s="108"/>
    </row>
    <row r="19" spans="1:11" ht="15" x14ac:dyDescent="0.2">
      <c r="A19" s="102">
        <f t="shared" si="5"/>
        <v>45789</v>
      </c>
      <c r="B19" s="103" t="str">
        <f t="shared" si="7"/>
        <v>月</v>
      </c>
      <c r="C19" s="104"/>
      <c r="D19" s="104"/>
      <c r="E19" s="105">
        <f t="shared" si="8"/>
        <v>0</v>
      </c>
      <c r="F19" s="106" t="str">
        <f t="shared" si="9"/>
        <v/>
      </c>
      <c r="G19" s="106" t="str">
        <f t="shared" si="10"/>
        <v/>
      </c>
      <c r="H19" s="107" t="str">
        <f t="shared" si="11"/>
        <v/>
      </c>
      <c r="I19" s="106" t="str">
        <f t="shared" si="12"/>
        <v/>
      </c>
      <c r="J19" s="108"/>
      <c r="K19" s="53"/>
    </row>
    <row r="20" spans="1:11" ht="15" x14ac:dyDescent="0.2">
      <c r="A20" s="102">
        <f t="shared" si="5"/>
        <v>45790</v>
      </c>
      <c r="B20" s="103" t="str">
        <f t="shared" si="7"/>
        <v>火</v>
      </c>
      <c r="C20" s="104"/>
      <c r="D20" s="104"/>
      <c r="E20" s="105">
        <f t="shared" si="8"/>
        <v>0</v>
      </c>
      <c r="F20" s="106" t="str">
        <f t="shared" si="9"/>
        <v/>
      </c>
      <c r="G20" s="106" t="str">
        <f t="shared" si="10"/>
        <v/>
      </c>
      <c r="H20" s="107" t="str">
        <f t="shared" si="11"/>
        <v/>
      </c>
      <c r="I20" s="106" t="str">
        <f t="shared" si="12"/>
        <v/>
      </c>
      <c r="J20" s="108"/>
    </row>
    <row r="21" spans="1:11" ht="15" x14ac:dyDescent="0.2">
      <c r="A21" s="102">
        <f t="shared" si="5"/>
        <v>45791</v>
      </c>
      <c r="B21" s="103" t="str">
        <f t="shared" si="7"/>
        <v>水</v>
      </c>
      <c r="C21" s="104">
        <v>0.375</v>
      </c>
      <c r="D21" s="104">
        <v>0.75</v>
      </c>
      <c r="E21" s="105" t="str">
        <f t="shared" si="8"/>
        <v>1:00</v>
      </c>
      <c r="F21" s="106">
        <f t="shared" si="9"/>
        <v>0.33333333333333331</v>
      </c>
      <c r="G21" s="106">
        <f t="shared" si="10"/>
        <v>0</v>
      </c>
      <c r="H21" s="107" t="str">
        <f t="shared" si="11"/>
        <v/>
      </c>
      <c r="I21" s="106">
        <f t="shared" si="12"/>
        <v>0.33333333333333331</v>
      </c>
      <c r="J21" s="108"/>
    </row>
    <row r="22" spans="1:11" ht="15" x14ac:dyDescent="0.2">
      <c r="A22" s="102">
        <f t="shared" si="5"/>
        <v>45792</v>
      </c>
      <c r="B22" s="103" t="str">
        <f t="shared" si="7"/>
        <v>木</v>
      </c>
      <c r="C22" s="104">
        <v>0.375</v>
      </c>
      <c r="D22" s="104">
        <v>0.75</v>
      </c>
      <c r="E22" s="105" t="str">
        <f t="shared" si="8"/>
        <v>1:00</v>
      </c>
      <c r="F22" s="106">
        <f t="shared" si="9"/>
        <v>0.33333333333333331</v>
      </c>
      <c r="G22" s="106">
        <f t="shared" si="10"/>
        <v>0</v>
      </c>
      <c r="H22" s="107" t="str">
        <f t="shared" si="11"/>
        <v/>
      </c>
      <c r="I22" s="106">
        <f t="shared" si="12"/>
        <v>0.33333333333333331</v>
      </c>
      <c r="J22" s="108"/>
    </row>
    <row r="23" spans="1:11" ht="15" x14ac:dyDescent="0.2">
      <c r="A23" s="102">
        <f t="shared" si="5"/>
        <v>45793</v>
      </c>
      <c r="B23" s="103" t="str">
        <f t="shared" si="7"/>
        <v>金</v>
      </c>
      <c r="C23" s="104">
        <v>0.375</v>
      </c>
      <c r="D23" s="104">
        <v>0.75</v>
      </c>
      <c r="E23" s="105" t="str">
        <f t="shared" si="8"/>
        <v>1:00</v>
      </c>
      <c r="F23" s="106">
        <f t="shared" si="9"/>
        <v>0.33333333333333331</v>
      </c>
      <c r="G23" s="106">
        <f t="shared" si="10"/>
        <v>0</v>
      </c>
      <c r="H23" s="107" t="str">
        <f t="shared" si="11"/>
        <v/>
      </c>
      <c r="I23" s="106">
        <f t="shared" si="12"/>
        <v>0.33333333333333331</v>
      </c>
      <c r="J23" s="108"/>
    </row>
    <row r="24" spans="1:11" ht="15" x14ac:dyDescent="0.2">
      <c r="A24" s="102">
        <f t="shared" si="5"/>
        <v>45794</v>
      </c>
      <c r="B24" s="103" t="str">
        <f t="shared" si="7"/>
        <v>土</v>
      </c>
      <c r="C24" s="104">
        <v>0.375</v>
      </c>
      <c r="D24" s="104">
        <v>0.75</v>
      </c>
      <c r="E24" s="105" t="str">
        <f t="shared" si="8"/>
        <v>1:00</v>
      </c>
      <c r="F24" s="106">
        <f t="shared" si="9"/>
        <v>0.33333333333333331</v>
      </c>
      <c r="G24" s="106">
        <f t="shared" si="10"/>
        <v>0</v>
      </c>
      <c r="H24" s="107" t="str">
        <f t="shared" si="11"/>
        <v/>
      </c>
      <c r="I24" s="106">
        <f t="shared" si="12"/>
        <v>0.33333333333333331</v>
      </c>
      <c r="J24" s="108"/>
    </row>
    <row r="25" spans="1:11" ht="15" x14ac:dyDescent="0.2">
      <c r="A25" s="102">
        <f t="shared" si="5"/>
        <v>45795</v>
      </c>
      <c r="B25" s="103" t="str">
        <f t="shared" si="7"/>
        <v>日</v>
      </c>
      <c r="C25" s="104">
        <v>0.375</v>
      </c>
      <c r="D25" s="104">
        <v>0.75</v>
      </c>
      <c r="E25" s="105" t="str">
        <f t="shared" si="8"/>
        <v>1:00</v>
      </c>
      <c r="F25" s="106">
        <f t="shared" si="9"/>
        <v>0.33333333333333331</v>
      </c>
      <c r="G25" s="106">
        <f t="shared" si="10"/>
        <v>0</v>
      </c>
      <c r="H25" s="107" t="str">
        <f t="shared" si="11"/>
        <v/>
      </c>
      <c r="I25" s="106">
        <f t="shared" si="12"/>
        <v>0.33333333333333331</v>
      </c>
      <c r="J25" s="108"/>
      <c r="K25" s="53"/>
    </row>
    <row r="26" spans="1:11" ht="15" x14ac:dyDescent="0.2">
      <c r="A26" s="102">
        <f t="shared" si="5"/>
        <v>45796</v>
      </c>
      <c r="B26" s="103" t="str">
        <f t="shared" si="7"/>
        <v>月</v>
      </c>
      <c r="C26" s="104"/>
      <c r="D26" s="104"/>
      <c r="E26" s="105">
        <f t="shared" si="8"/>
        <v>0</v>
      </c>
      <c r="F26" s="106" t="str">
        <f t="shared" si="9"/>
        <v/>
      </c>
      <c r="G26" s="106" t="str">
        <f t="shared" si="10"/>
        <v/>
      </c>
      <c r="H26" s="107" t="str">
        <f t="shared" si="11"/>
        <v/>
      </c>
      <c r="I26" s="106" t="str">
        <f t="shared" si="12"/>
        <v/>
      </c>
      <c r="J26" s="108"/>
      <c r="K26" s="53"/>
    </row>
    <row r="27" spans="1:11" ht="15" x14ac:dyDescent="0.2">
      <c r="A27" s="102">
        <f t="shared" si="5"/>
        <v>45797</v>
      </c>
      <c r="B27" s="103" t="str">
        <f t="shared" si="7"/>
        <v>火</v>
      </c>
      <c r="C27" s="104"/>
      <c r="D27" s="104"/>
      <c r="E27" s="105">
        <f t="shared" si="8"/>
        <v>0</v>
      </c>
      <c r="F27" s="106" t="str">
        <f t="shared" si="9"/>
        <v/>
      </c>
      <c r="G27" s="106" t="str">
        <f t="shared" si="10"/>
        <v/>
      </c>
      <c r="H27" s="107" t="str">
        <f t="shared" si="11"/>
        <v/>
      </c>
      <c r="I27" s="106" t="str">
        <f t="shared" si="12"/>
        <v/>
      </c>
      <c r="J27" s="108"/>
      <c r="K27" s="53"/>
    </row>
    <row r="28" spans="1:11" ht="15" x14ac:dyDescent="0.2">
      <c r="A28" s="102">
        <f t="shared" si="5"/>
        <v>45798</v>
      </c>
      <c r="B28" s="103" t="str">
        <f t="shared" si="7"/>
        <v>水</v>
      </c>
      <c r="C28" s="104">
        <v>0.375</v>
      </c>
      <c r="D28" s="104">
        <v>0.75</v>
      </c>
      <c r="E28" s="105" t="str">
        <f t="shared" si="8"/>
        <v>1:00</v>
      </c>
      <c r="F28" s="106">
        <f t="shared" si="9"/>
        <v>0.33333333333333331</v>
      </c>
      <c r="G28" s="106">
        <f t="shared" si="10"/>
        <v>0</v>
      </c>
      <c r="H28" s="107" t="str">
        <f t="shared" si="11"/>
        <v/>
      </c>
      <c r="I28" s="106">
        <f t="shared" si="12"/>
        <v>0.33333333333333331</v>
      </c>
      <c r="J28" s="108"/>
    </row>
    <row r="29" spans="1:11" ht="15" x14ac:dyDescent="0.2">
      <c r="A29" s="102">
        <f t="shared" si="5"/>
        <v>45799</v>
      </c>
      <c r="B29" s="103" t="str">
        <f t="shared" si="7"/>
        <v>木</v>
      </c>
      <c r="C29" s="104">
        <v>0.375</v>
      </c>
      <c r="D29" s="104">
        <v>0.75</v>
      </c>
      <c r="E29" s="105" t="str">
        <f t="shared" si="8"/>
        <v>1:00</v>
      </c>
      <c r="F29" s="106">
        <f t="shared" si="9"/>
        <v>0.33333333333333331</v>
      </c>
      <c r="G29" s="106">
        <f t="shared" si="10"/>
        <v>0</v>
      </c>
      <c r="H29" s="107" t="str">
        <f t="shared" si="11"/>
        <v/>
      </c>
      <c r="I29" s="106">
        <f t="shared" si="12"/>
        <v>0.33333333333333331</v>
      </c>
      <c r="J29" s="108"/>
    </row>
    <row r="30" spans="1:11" ht="15" x14ac:dyDescent="0.2">
      <c r="A30" s="109">
        <f t="shared" si="5"/>
        <v>45800</v>
      </c>
      <c r="B30" s="110" t="str">
        <f t="shared" si="7"/>
        <v>金</v>
      </c>
      <c r="C30" s="111"/>
      <c r="D30" s="111"/>
      <c r="E30" s="112">
        <f t="shared" si="8"/>
        <v>0</v>
      </c>
      <c r="F30" s="111" t="str">
        <f t="shared" si="9"/>
        <v/>
      </c>
      <c r="G30" s="111" t="str">
        <f t="shared" si="10"/>
        <v/>
      </c>
      <c r="H30" s="113" t="str">
        <f t="shared" si="11"/>
        <v/>
      </c>
      <c r="I30" s="111" t="str">
        <f t="shared" si="12"/>
        <v/>
      </c>
      <c r="J30" s="114"/>
    </row>
    <row r="31" spans="1:11" ht="15" x14ac:dyDescent="0.2">
      <c r="A31" s="102">
        <f t="shared" si="5"/>
        <v>45801</v>
      </c>
      <c r="B31" s="103" t="str">
        <f t="shared" si="7"/>
        <v>土</v>
      </c>
      <c r="C31" s="104">
        <v>0.375</v>
      </c>
      <c r="D31" s="104">
        <v>0.79166666666666663</v>
      </c>
      <c r="E31" s="105" t="str">
        <f t="shared" si="8"/>
        <v>1:00</v>
      </c>
      <c r="F31" s="106">
        <f t="shared" si="9"/>
        <v>0.33333333333333331</v>
      </c>
      <c r="G31" s="106">
        <f t="shared" si="10"/>
        <v>4.166666666666663E-2</v>
      </c>
      <c r="H31" s="107" t="str">
        <f t="shared" si="11"/>
        <v/>
      </c>
      <c r="I31" s="106">
        <f t="shared" si="12"/>
        <v>0.37499999999999994</v>
      </c>
      <c r="J31" s="108"/>
      <c r="K31" s="53"/>
    </row>
    <row r="32" spans="1:11" ht="15" x14ac:dyDescent="0.2">
      <c r="A32" s="102">
        <f t="shared" si="5"/>
        <v>45802</v>
      </c>
      <c r="B32" s="103" t="str">
        <f t="shared" si="7"/>
        <v>日</v>
      </c>
      <c r="C32" s="104"/>
      <c r="D32" s="104"/>
      <c r="E32" s="105">
        <f t="shared" si="8"/>
        <v>0</v>
      </c>
      <c r="F32" s="106" t="str">
        <f t="shared" si="9"/>
        <v/>
      </c>
      <c r="G32" s="106" t="str">
        <f t="shared" si="10"/>
        <v/>
      </c>
      <c r="H32" s="107" t="str">
        <f t="shared" si="11"/>
        <v/>
      </c>
      <c r="I32" s="106" t="str">
        <f t="shared" si="12"/>
        <v/>
      </c>
      <c r="J32" s="108"/>
      <c r="K32" s="53"/>
    </row>
    <row r="33" spans="1:11" ht="15" x14ac:dyDescent="0.2">
      <c r="A33" s="102">
        <f t="shared" si="5"/>
        <v>45803</v>
      </c>
      <c r="B33" s="103" t="str">
        <f t="shared" si="7"/>
        <v>月</v>
      </c>
      <c r="C33" s="104"/>
      <c r="D33" s="104"/>
      <c r="E33" s="105">
        <f t="shared" si="8"/>
        <v>0</v>
      </c>
      <c r="F33" s="106" t="str">
        <f t="shared" si="9"/>
        <v/>
      </c>
      <c r="G33" s="106" t="str">
        <f t="shared" si="10"/>
        <v/>
      </c>
      <c r="H33" s="107" t="str">
        <f t="shared" si="11"/>
        <v/>
      </c>
      <c r="I33" s="106" t="str">
        <f t="shared" si="12"/>
        <v/>
      </c>
      <c r="J33" s="108"/>
    </row>
    <row r="34" spans="1:11" ht="15" x14ac:dyDescent="0.2">
      <c r="A34" s="102">
        <f t="shared" si="5"/>
        <v>45804</v>
      </c>
      <c r="B34" s="103" t="str">
        <f t="shared" si="7"/>
        <v>火</v>
      </c>
      <c r="C34" s="104"/>
      <c r="D34" s="104"/>
      <c r="E34" s="105">
        <f t="shared" si="8"/>
        <v>0</v>
      </c>
      <c r="F34" s="106" t="str">
        <f t="shared" si="9"/>
        <v/>
      </c>
      <c r="G34" s="106" t="str">
        <f t="shared" si="10"/>
        <v/>
      </c>
      <c r="H34" s="107" t="str">
        <f t="shared" si="11"/>
        <v/>
      </c>
      <c r="I34" s="106" t="str">
        <f t="shared" si="12"/>
        <v/>
      </c>
      <c r="J34" s="108"/>
      <c r="K34" s="53"/>
    </row>
    <row r="35" spans="1:11" ht="15" x14ac:dyDescent="0.2">
      <c r="A35" s="102">
        <f t="shared" si="5"/>
        <v>45805</v>
      </c>
      <c r="B35" s="103" t="str">
        <f t="shared" si="7"/>
        <v>水</v>
      </c>
      <c r="C35" s="104">
        <v>0.375</v>
      </c>
      <c r="D35" s="104">
        <v>0.75</v>
      </c>
      <c r="E35" s="105" t="str">
        <f t="shared" si="8"/>
        <v>1:00</v>
      </c>
      <c r="F35" s="106">
        <f t="shared" si="9"/>
        <v>0.33333333333333331</v>
      </c>
      <c r="G35" s="106">
        <f t="shared" si="10"/>
        <v>0</v>
      </c>
      <c r="H35" s="107" t="str">
        <f t="shared" si="11"/>
        <v/>
      </c>
      <c r="I35" s="106">
        <f t="shared" si="12"/>
        <v>0.33333333333333331</v>
      </c>
      <c r="J35" s="108"/>
    </row>
    <row r="36" spans="1:11" ht="15" x14ac:dyDescent="0.2">
      <c r="A36" s="102">
        <f t="shared" si="5"/>
        <v>45806</v>
      </c>
      <c r="B36" s="103" t="str">
        <f t="shared" si="7"/>
        <v>木</v>
      </c>
      <c r="C36" s="104">
        <v>0.375</v>
      </c>
      <c r="D36" s="104">
        <v>0.75</v>
      </c>
      <c r="E36" s="105" t="str">
        <f t="shared" si="8"/>
        <v>1:00</v>
      </c>
      <c r="F36" s="106">
        <f t="shared" si="9"/>
        <v>0.33333333333333331</v>
      </c>
      <c r="G36" s="106">
        <f t="shared" si="10"/>
        <v>0</v>
      </c>
      <c r="H36" s="107" t="str">
        <f t="shared" si="11"/>
        <v/>
      </c>
      <c r="I36" s="106">
        <f t="shared" si="12"/>
        <v>0.33333333333333331</v>
      </c>
      <c r="J36" s="108"/>
    </row>
    <row r="37" spans="1:11" ht="15" x14ac:dyDescent="0.2">
      <c r="A37" s="102">
        <f t="shared" si="5"/>
        <v>45807</v>
      </c>
      <c r="B37" s="103" t="str">
        <f t="shared" si="7"/>
        <v>金</v>
      </c>
      <c r="C37" s="104">
        <v>0.375</v>
      </c>
      <c r="D37" s="104">
        <v>0.75</v>
      </c>
      <c r="E37" s="105" t="str">
        <f t="shared" si="8"/>
        <v>1:00</v>
      </c>
      <c r="F37" s="106">
        <f t="shared" si="9"/>
        <v>0.33333333333333331</v>
      </c>
      <c r="G37" s="106">
        <f t="shared" si="10"/>
        <v>0</v>
      </c>
      <c r="H37" s="107" t="str">
        <f t="shared" si="11"/>
        <v/>
      </c>
      <c r="I37" s="106">
        <f t="shared" si="12"/>
        <v>0.33333333333333331</v>
      </c>
      <c r="J37" s="108"/>
      <c r="K37" s="53"/>
    </row>
    <row r="38" spans="1:11" ht="15.6" thickBot="1" x14ac:dyDescent="0.25">
      <c r="A38" s="115">
        <v>31</v>
      </c>
      <c r="B38" s="116"/>
      <c r="C38" s="117"/>
      <c r="D38" s="117"/>
      <c r="E38" s="118">
        <f t="shared" ref="E38" si="19">IF(D38="",,"1:00")</f>
        <v>0</v>
      </c>
      <c r="F38" s="119" t="str">
        <f t="shared" ref="F38" si="20">IF(D38="","",IF(I38&gt;TIMEVALUE("8:00"),TIMEVALUE("8:00"),I38))</f>
        <v/>
      </c>
      <c r="G38" s="119" t="str">
        <f t="shared" ref="G38" si="21">IF(I38="","",IF(I38-F38&lt;0,"",IF(I38="","",I38-F38)))</f>
        <v/>
      </c>
      <c r="H38" s="120" t="str">
        <f t="shared" ref="H38" si="22">IF(D38="","",IF(D38-TIMEVALUE("22:00")&lt;0,"",D38-TIMEVALUE("22:00")))</f>
        <v/>
      </c>
      <c r="I38" s="119" t="str">
        <f t="shared" ref="I38" si="23">IF(OR(D38="",C38=""),"",D38-C38-E38)</f>
        <v/>
      </c>
      <c r="J38" s="121"/>
    </row>
    <row r="39" spans="1:11" ht="15" x14ac:dyDescent="0.2">
      <c r="A39" s="24"/>
      <c r="B39" s="25"/>
      <c r="C39" s="26"/>
      <c r="D39" s="83" t="s">
        <v>1</v>
      </c>
      <c r="E39" s="83"/>
      <c r="F39" s="84">
        <f>SUM(F8:F38)</f>
        <v>6.3333333333333313</v>
      </c>
      <c r="G39" s="84">
        <f>SUM(G8:G38)</f>
        <v>6.25E-2</v>
      </c>
      <c r="H39" s="84">
        <f>SUM(H8:H38)</f>
        <v>0</v>
      </c>
      <c r="I39" s="85">
        <f>SUM(I8:I38)</f>
        <v>6.3958333333333321</v>
      </c>
      <c r="J39" s="44"/>
      <c r="K39" s="44"/>
    </row>
    <row r="40" spans="1:11" ht="15" x14ac:dyDescent="0.3">
      <c r="A40" s="2"/>
      <c r="B40" s="2"/>
      <c r="C40" s="2"/>
      <c r="D40" s="81" t="s">
        <v>0</v>
      </c>
      <c r="E40" s="81"/>
      <c r="F40" s="82">
        <f>F39*24</f>
        <v>151.99999999999994</v>
      </c>
      <c r="G40" s="82">
        <f>G39*24</f>
        <v>1.5</v>
      </c>
      <c r="H40" s="82">
        <f>H39*24</f>
        <v>0</v>
      </c>
      <c r="I40" s="82">
        <f>I39*24</f>
        <v>153.49999999999997</v>
      </c>
      <c r="J40" s="41"/>
    </row>
    <row r="41" spans="1:11" ht="15" x14ac:dyDescent="0.3">
      <c r="A41" s="2"/>
      <c r="B41" s="2"/>
      <c r="C41" s="2"/>
      <c r="D41" s="40"/>
      <c r="E41" s="40"/>
      <c r="F41" s="41"/>
      <c r="G41" s="41"/>
      <c r="H41" s="41"/>
      <c r="I41" s="41"/>
      <c r="J41" s="41"/>
    </row>
    <row r="42" spans="1:11" ht="18" customHeight="1" x14ac:dyDescent="0.2">
      <c r="A42" s="74" t="s">
        <v>26</v>
      </c>
      <c r="B42" s="74" t="s">
        <v>27</v>
      </c>
      <c r="C42" s="74" t="s">
        <v>28</v>
      </c>
      <c r="D42" s="75" t="s">
        <v>29</v>
      </c>
      <c r="E42" s="75" t="s">
        <v>30</v>
      </c>
      <c r="F42" s="75" t="s">
        <v>31</v>
      </c>
      <c r="G42" s="75" t="s">
        <v>32</v>
      </c>
      <c r="H42" s="75" t="s">
        <v>33</v>
      </c>
      <c r="I42" s="75" t="s">
        <v>34</v>
      </c>
      <c r="J42" s="75" t="s">
        <v>35</v>
      </c>
    </row>
    <row r="43" spans="1:11" ht="18" customHeight="1" x14ac:dyDescent="0.2">
      <c r="A43" s="76">
        <f>COUNT(I8:I38)</f>
        <v>19</v>
      </c>
      <c r="B43" s="77">
        <f>COUNTIF(J8:J38,"有給")</f>
        <v>0</v>
      </c>
      <c r="C43" s="77">
        <f>COUNTIF(J8:J38,"欠勤")</f>
        <v>0</v>
      </c>
      <c r="D43" s="78">
        <f>I40</f>
        <v>153.49999999999997</v>
      </c>
      <c r="E43" s="78">
        <f>G40</f>
        <v>1.5</v>
      </c>
      <c r="F43" s="77"/>
      <c r="G43" s="79"/>
      <c r="H43" s="80">
        <f>H40</f>
        <v>0</v>
      </c>
      <c r="I43" s="79">
        <f>COUNTIF(J8:J38,"遅刻")+COUNTIF(J8:J38,"早退")</f>
        <v>0</v>
      </c>
      <c r="J43" s="79"/>
    </row>
    <row r="44" spans="1:11" ht="18" customHeight="1" x14ac:dyDescent="0.2">
      <c r="A44"/>
      <c r="B44"/>
      <c r="C44"/>
      <c r="D44"/>
      <c r="E44"/>
      <c r="F44"/>
    </row>
    <row r="45" spans="1:11" ht="18" customHeight="1" x14ac:dyDescent="0.2"/>
    <row r="46" spans="1:11" ht="18" customHeight="1" x14ac:dyDescent="0.2"/>
  </sheetData>
  <sheetProtection selectLockedCells="1"/>
  <mergeCells count="10">
    <mergeCell ref="A5:B5"/>
    <mergeCell ref="C5:E5"/>
    <mergeCell ref="D40:E40"/>
    <mergeCell ref="A2:D2"/>
    <mergeCell ref="A4:D4"/>
    <mergeCell ref="E4:F4"/>
    <mergeCell ref="A1:G1"/>
    <mergeCell ref="G5:J5"/>
    <mergeCell ref="G4:J4"/>
    <mergeCell ref="D39:E39"/>
  </mergeCells>
  <phoneticPr fontId="1"/>
  <conditionalFormatting sqref="A25:B25 E25:J25">
    <cfRule type="expression" dxfId="7" priority="6">
      <formula>WEEKDAY($A25,2)&gt;5</formula>
    </cfRule>
  </conditionalFormatting>
  <conditionalFormatting sqref="A8:E8">
    <cfRule type="expression" dxfId="6" priority="10">
      <formula>WEEKDAY($A8,2)&gt;5</formula>
    </cfRule>
  </conditionalFormatting>
  <conditionalFormatting sqref="A9:I37 A11:J38 C8:I37">
    <cfRule type="expression" dxfId="5" priority="12">
      <formula>WEEKDAY($A8,2)&gt;5</formula>
    </cfRule>
  </conditionalFormatting>
  <conditionalFormatting sqref="B8:B38">
    <cfRule type="expression" dxfId="4" priority="13">
      <formula>TEXT($B8,"aaa")="日"</formula>
    </cfRule>
    <cfRule type="expression" dxfId="3" priority="14">
      <formula>TEXT($B8,"aaa")="土"</formula>
    </cfRule>
  </conditionalFormatting>
  <conditionalFormatting sqref="B25">
    <cfRule type="expression" dxfId="2" priority="7">
      <formula>TEXT($B25,"aaa")="日"</formula>
    </cfRule>
    <cfRule type="expression" dxfId="1" priority="8">
      <formula>TEXT($B25,"aaa")="土"</formula>
    </cfRule>
  </conditionalFormatting>
  <conditionalFormatting sqref="J8:J38">
    <cfRule type="expression" dxfId="0" priority="1">
      <formula>WEEKDAY($A8,2)&gt;5</formula>
    </cfRule>
  </conditionalFormatting>
  <dataValidations count="1">
    <dataValidation type="list" allowBlank="1" showInputMessage="1" showErrorMessage="1" sqref="J8:J38" xr:uid="{3298004B-99A9-4442-94B9-32E006726A78}">
      <formula1>備考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22DE0-9FDA-41BF-9746-F70871671105}">
  <dimension ref="B3:D6"/>
  <sheetViews>
    <sheetView workbookViewId="0">
      <selection activeCell="B3" sqref="B3"/>
    </sheetView>
  </sheetViews>
  <sheetFormatPr defaultRowHeight="13.2" x14ac:dyDescent="0.2"/>
  <sheetData>
    <row r="3" spans="2:4" x14ac:dyDescent="0.2">
      <c r="B3" t="s">
        <v>21</v>
      </c>
      <c r="D3" t="s">
        <v>22</v>
      </c>
    </row>
    <row r="4" spans="2:4" x14ac:dyDescent="0.2">
      <c r="B4" t="s">
        <v>16</v>
      </c>
      <c r="D4" t="s">
        <v>23</v>
      </c>
    </row>
    <row r="5" spans="2:4" x14ac:dyDescent="0.2">
      <c r="D5" t="s">
        <v>24</v>
      </c>
    </row>
    <row r="6" spans="2:4" x14ac:dyDescent="0.2">
      <c r="D6" t="s">
        <v>37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記入例</vt:lpstr>
      <vt:lpstr>ひな形</vt:lpstr>
      <vt:lpstr>ドロップダウンリスト</vt:lpstr>
      <vt:lpstr>ひな形!Print_Area</vt:lpstr>
      <vt:lpstr>記入例!Print_Area</vt:lpstr>
      <vt:lpstr>休日出勤</vt:lpstr>
      <vt:lpstr>備考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よしあき</dc:creator>
  <cp:lastModifiedBy>勇貴 伊藤</cp:lastModifiedBy>
  <cp:lastPrinted>2021-07-13T07:05:19Z</cp:lastPrinted>
  <dcterms:created xsi:type="dcterms:W3CDTF">2010-03-28T12:51:30Z</dcterms:created>
  <dcterms:modified xsi:type="dcterms:W3CDTF">2025-05-18T07:35:48Z</dcterms:modified>
</cp:coreProperties>
</file>